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600" windowHeight="8445" tabRatio="928" firstSheet="3" activeTab="6"/>
  </bookViews>
  <sheets>
    <sheet name="INSTRUCTIUNI" sheetId="1" r:id="rId1"/>
    <sheet name="Date initiale" sheetId="2" r:id="rId2"/>
    <sheet name="Fisa verificare" sheetId="3" r:id="rId3"/>
    <sheet name="Descriere indicatori" sheetId="4" r:id="rId4"/>
    <sheet name="Punctaj necesar" sheetId="5" r:id="rId5"/>
    <sheet name="I1" sheetId="6" r:id="rId6"/>
    <sheet name="I2" sheetId="7" r:id="rId7"/>
    <sheet name="I3" sheetId="8" r:id="rId8"/>
    <sheet name="I4" sheetId="9" r:id="rId9"/>
    <sheet name="I5" sheetId="10" r:id="rId10"/>
    <sheet name="I6" sheetId="11" r:id="rId11"/>
    <sheet name="I7" sheetId="12" r:id="rId12"/>
    <sheet name="I8" sheetId="13" r:id="rId13"/>
    <sheet name="I9" sheetId="14" r:id="rId14"/>
    <sheet name="I10" sheetId="15" r:id="rId15"/>
    <sheet name="I11a" sheetId="16" r:id="rId16"/>
    <sheet name="I11b" sheetId="17" r:id="rId17"/>
    <sheet name="I11c" sheetId="18" r:id="rId18"/>
    <sheet name="I12" sheetId="19" r:id="rId19"/>
    <sheet name="I13" sheetId="20" r:id="rId20"/>
    <sheet name="I14a" sheetId="21" r:id="rId21"/>
    <sheet name="I14b" sheetId="22" r:id="rId22"/>
    <sheet name="I14c" sheetId="23" r:id="rId23"/>
    <sheet name="I15" sheetId="24" r:id="rId24"/>
    <sheet name="I16" sheetId="25" r:id="rId25"/>
    <sheet name="I17" sheetId="26" r:id="rId26"/>
    <sheet name="I18" sheetId="27" r:id="rId27"/>
    <sheet name="I19" sheetId="28" r:id="rId28"/>
    <sheet name="I20" sheetId="29" r:id="rId29"/>
    <sheet name="I21" sheetId="30" r:id="rId30"/>
    <sheet name="I22" sheetId="31" r:id="rId31"/>
    <sheet name="I23" sheetId="32" r:id="rId32"/>
    <sheet name="I24" sheetId="33" r:id="rId33"/>
    <sheet name="liste" sheetId="34" state="hidden" r:id="rId34"/>
  </sheets>
  <externalReferences>
    <externalReference r:id="rId37"/>
    <externalReference r:id="rId38"/>
  </externalReferences>
  <definedNames>
    <definedName name="NUME">'[1]Date initiale'!$B$6</definedName>
    <definedName name="PER_EVAL">'[2]Date initiale'!$B$18</definedName>
    <definedName name="_xlnm.Print_Area" localSheetId="1">'Date initiale'!$B$1:$C$10</definedName>
    <definedName name="_xlnm.Print_Area" localSheetId="3">'Descriere indicatori'!$B$1:$E$57</definedName>
    <definedName name="_xlnm.Print_Area" localSheetId="2">'Fisa verificare'!$B$1:$D$48</definedName>
    <definedName name="_xlnm.Print_Area" localSheetId="5">'I1'!$A$1:$I$22</definedName>
    <definedName name="_xlnm.Print_Area" localSheetId="14">'I10'!$A$1:$I$22</definedName>
    <definedName name="_xlnm.Print_Area" localSheetId="15">'I11a'!$A$1:$I$20</definedName>
    <definedName name="_xlnm.Print_Area" localSheetId="16">'I11b'!$A$1:$H$20</definedName>
    <definedName name="_xlnm.Print_Area" localSheetId="17">'I11c'!$A$1:$G$23</definedName>
    <definedName name="_xlnm.Print_Area" localSheetId="18">'I12'!$A$1:$H$22</definedName>
    <definedName name="_xlnm.Print_Area" localSheetId="19">'I13'!$A$1:$H$24</definedName>
    <definedName name="_xlnm.Print_Area" localSheetId="20">'I14a'!$A$1:$H$22</definedName>
    <definedName name="_xlnm.Print_Area" localSheetId="21">'I14b'!$A$1:$H$22</definedName>
    <definedName name="_xlnm.Print_Area" localSheetId="22">'I14c'!$A$1:$H$22</definedName>
    <definedName name="_xlnm.Print_Area" localSheetId="23">'I15'!$A$1:$H$22</definedName>
    <definedName name="_xlnm.Print_Area" localSheetId="24">'I16'!$A$1:$D$20</definedName>
    <definedName name="_xlnm.Print_Area" localSheetId="25">'I17'!$A$1:$D$20</definedName>
    <definedName name="_xlnm.Print_Area" localSheetId="26">'I18'!$A$1:$D$22</definedName>
    <definedName name="_xlnm.Print_Area" localSheetId="27">'I19'!$A$1:$E$20</definedName>
    <definedName name="_xlnm.Print_Area" localSheetId="6">'I2'!$A$1:$I$22</definedName>
    <definedName name="_xlnm.Print_Area" localSheetId="28">'I20'!$A$1:$E$20</definedName>
    <definedName name="_xlnm.Print_Area" localSheetId="29">'I21'!$A$1:$D$20</definedName>
    <definedName name="_xlnm.Print_Area" localSheetId="30">'I22'!$A$1:$D$22</definedName>
    <definedName name="_xlnm.Print_Area" localSheetId="31">'I23'!$A$1:$D$20</definedName>
    <definedName name="_xlnm.Print_Area" localSheetId="32">'I24'!$A$1:$F$20</definedName>
    <definedName name="_xlnm.Print_Area" localSheetId="7">'I3'!$A$1:$I$22</definedName>
    <definedName name="_xlnm.Print_Area" localSheetId="8">'I4'!$A$1:$I$40</definedName>
    <definedName name="_xlnm.Print_Area" localSheetId="9">'I5'!$A$1:$I$22</definedName>
    <definedName name="_xlnm.Print_Area" localSheetId="10">'I6'!$A$1:$I$20</definedName>
    <definedName name="_xlnm.Print_Area" localSheetId="11">'I7'!$A$1:$I$22</definedName>
    <definedName name="_xlnm.Print_Area" localSheetId="12">'I8'!$A$1:$I$22</definedName>
    <definedName name="_xlnm.Print_Area" localSheetId="13">'I9'!$A$1:$I$22</definedName>
    <definedName name="_xlnm.Print_Area" localSheetId="4">'Punctaj necesar'!$A$1:$D$7</definedName>
    <definedName name="_xlnm.Print_Titles" localSheetId="3">'Descriere indicatori'!$3:$3</definedName>
    <definedName name="_xlnm.Print_Titles" localSheetId="2">'Fisa verificare'!$10:$10</definedName>
  </definedNames>
  <calcPr fullCalcOnLoad="1"/>
</workbook>
</file>

<file path=xl/sharedStrings.xml><?xml version="1.0" encoding="utf-8"?>
<sst xmlns="http://schemas.openxmlformats.org/spreadsheetml/2006/main" count="1002" uniqueCount="561">
  <si>
    <t>I15</t>
  </si>
  <si>
    <t>DENUMIRE CRITERIU</t>
  </si>
  <si>
    <t>CRITERIU</t>
  </si>
  <si>
    <t>STANDARD PENTRU PROFESOR UNIVERSITAR</t>
  </si>
  <si>
    <t>STANDARD PENTRU CONFERENTIAR UNIVERSITAR</t>
  </si>
  <si>
    <t>C1</t>
  </si>
  <si>
    <t>C2</t>
  </si>
  <si>
    <t>C3</t>
  </si>
  <si>
    <t>C4</t>
  </si>
  <si>
    <t>suma punctajului pentru indicatorul I11</t>
  </si>
  <si>
    <t>&gt;80</t>
  </si>
  <si>
    <t>&gt;40</t>
  </si>
  <si>
    <t>&gt;200</t>
  </si>
  <si>
    <t>&gt;60</t>
  </si>
  <si>
    <t>&gt;30</t>
  </si>
  <si>
    <t>&gt;150</t>
  </si>
  <si>
    <t xml:space="preserve">pe carte </t>
  </si>
  <si>
    <t xml:space="preserve">Tipul activităţilor </t>
  </si>
  <si>
    <t xml:space="preserve">Punctaj indicat </t>
  </si>
  <si>
    <t xml:space="preserve">I1 </t>
  </si>
  <si>
    <t xml:space="preserve">Cărţi de autor/capitole publicate la edituri cu prestigiu internaţional* </t>
  </si>
  <si>
    <t xml:space="preserve">I2 </t>
  </si>
  <si>
    <t xml:space="preserve">Cărţi de autor publicate la edituri cu prestigiu naţional* </t>
  </si>
  <si>
    <t xml:space="preserve">I3 </t>
  </si>
  <si>
    <t xml:space="preserve">Capitole de autor cuprinse în cărţi publicate la edituri cu prestigiu naţional* </t>
  </si>
  <si>
    <t xml:space="preserve">pe capitol </t>
  </si>
  <si>
    <t xml:space="preserve">I4 </t>
  </si>
  <si>
    <t xml:space="preserve">pe articol </t>
  </si>
  <si>
    <t xml:space="preserve">I5 </t>
  </si>
  <si>
    <t xml:space="preserve">I6 </t>
  </si>
  <si>
    <t xml:space="preserve">I7 </t>
  </si>
  <si>
    <t xml:space="preserve">I8 </t>
  </si>
  <si>
    <t xml:space="preserve">pe studiu </t>
  </si>
  <si>
    <t xml:space="preserve">I9 </t>
  </si>
  <si>
    <t xml:space="preserve">I10 </t>
  </si>
  <si>
    <t xml:space="preserve">pe studiu de cercetare prin proiect/studiu aferent proiect </t>
  </si>
  <si>
    <t xml:space="preserve">I11 </t>
  </si>
  <si>
    <t xml:space="preserve">pe publicaţie </t>
  </si>
  <si>
    <t xml:space="preserve">pe publicaţie/ eveniment </t>
  </si>
  <si>
    <t xml:space="preserve">pe susţinere </t>
  </si>
  <si>
    <t xml:space="preserve">I12 </t>
  </si>
  <si>
    <t xml:space="preserve">pe tip de activitate </t>
  </si>
  <si>
    <t xml:space="preserve">I19 </t>
  </si>
  <si>
    <t xml:space="preserve">pe expoziţie </t>
  </si>
  <si>
    <t xml:space="preserve">I20 </t>
  </si>
  <si>
    <t xml:space="preserve">I21 </t>
  </si>
  <si>
    <t xml:space="preserve">pe comisie </t>
  </si>
  <si>
    <t xml:space="preserve">I22 </t>
  </si>
  <si>
    <t xml:space="preserve">I23 </t>
  </si>
  <si>
    <t xml:space="preserve">Îndrumare de doctorat sau în co-tutelă la nivel internaţional/naţional </t>
  </si>
  <si>
    <t xml:space="preserve">* Cărţi, articole de specialitate şi/sau în domenii conexe domeniilor de specialitate, studii şi proiecte cu componentă de specialitate, didactică şi/sau pedagogică. Se ia în considerare platforma de publicaţii de specialitate de prestigiu internaţional şi/naţional (BDI şi BDN).    </t>
  </si>
  <si>
    <t>ARHITECTURA</t>
  </si>
  <si>
    <t>Titlul lucrării</t>
  </si>
  <si>
    <t>Ziua, luna</t>
  </si>
  <si>
    <t>Pag.</t>
  </si>
  <si>
    <t>Nr. crt.</t>
  </si>
  <si>
    <t>Titlul lucrarii</t>
  </si>
  <si>
    <t>Revista</t>
  </si>
  <si>
    <t>Vol (Nr)</t>
  </si>
  <si>
    <t xml:space="preserve">pe proiect </t>
  </si>
  <si>
    <t xml:space="preserve">I13 </t>
  </si>
  <si>
    <t xml:space="preserve">I14 </t>
  </si>
  <si>
    <t xml:space="preserve">Studii de cercetare, granturi şi proiecte de cercetare internaţionale/ naţionale/locale (MEN, CNCS, CEEX, MDRL), realizate prin centrele de cercetare ale universităţii/alte centre universitare şi/academice)** </t>
  </si>
  <si>
    <t xml:space="preserve">Indicator </t>
  </si>
  <si>
    <t xml:space="preserve">I16 </t>
  </si>
  <si>
    <t xml:space="preserve">pe premiu/ nominalizări/ selecţionări </t>
  </si>
  <si>
    <t xml:space="preserve">I17 </t>
  </si>
  <si>
    <t xml:space="preserve">pe premiu/ pe nominalizare </t>
  </si>
  <si>
    <t xml:space="preserve">I18 </t>
  </si>
  <si>
    <t>Nr. crt</t>
  </si>
  <si>
    <t>Denumire proiect</t>
  </si>
  <si>
    <t>Beneficiar</t>
  </si>
  <si>
    <t>Nr. proiect</t>
  </si>
  <si>
    <t>Denumire conferinta</t>
  </si>
  <si>
    <t>Denumire eveniment</t>
  </si>
  <si>
    <t>An</t>
  </si>
  <si>
    <t>Ziua, Luna</t>
  </si>
  <si>
    <t>Titlul Premiu/Nominalizare/ Selectionare</t>
  </si>
  <si>
    <t>Punctaj obtinut</t>
  </si>
  <si>
    <t>ISBN/ si/ sau ISSN</t>
  </si>
  <si>
    <t>ISBN / ISSN</t>
  </si>
  <si>
    <t>Perioada</t>
  </si>
  <si>
    <t>Program</t>
  </si>
  <si>
    <t>Autori</t>
  </si>
  <si>
    <t>Titlul cărţii</t>
  </si>
  <si>
    <t>Editura</t>
  </si>
  <si>
    <t>ISBN</t>
  </si>
  <si>
    <t>Anul</t>
  </si>
  <si>
    <t>Număr total de pagini</t>
  </si>
  <si>
    <t>Număr de pagini contribuţie proprie</t>
  </si>
  <si>
    <t>Punctaj obţinut</t>
  </si>
  <si>
    <t>Universitatea</t>
  </si>
  <si>
    <t>Facultatea</t>
  </si>
  <si>
    <t>Departamentul</t>
  </si>
  <si>
    <t>Perioada de evaluare (ani)</t>
  </si>
  <si>
    <t>Științe Tehnice</t>
  </si>
  <si>
    <t>Data (luna/an)</t>
  </si>
  <si>
    <t>Nume şi prenume</t>
  </si>
  <si>
    <t xml:space="preserve">Elementul pt. care se acordă punctajul </t>
  </si>
  <si>
    <t xml:space="preserve">pe carte/ capitol </t>
  </si>
  <si>
    <t xml:space="preserve">5
5
10
20 </t>
  </si>
  <si>
    <t xml:space="preserve">15/10
10/5
10/5
20 </t>
  </si>
  <si>
    <t>INFORMATII GENERALE</t>
  </si>
  <si>
    <t>Universitatea de Arhitectură și Urbanism "Ion Mincu" București</t>
  </si>
  <si>
    <t>PUNCTAJE MINIME NECESARE</t>
  </si>
  <si>
    <t>DENUMIREA CRITERIULUI</t>
  </si>
  <si>
    <t>Standard</t>
  </si>
  <si>
    <t>profesor</t>
  </si>
  <si>
    <t>conferențiar</t>
  </si>
  <si>
    <t>Punctaj</t>
  </si>
  <si>
    <t>20 | 10</t>
  </si>
  <si>
    <t>LISTA DE LUCRĂRI - STANDARDE NAȚIONALE</t>
  </si>
  <si>
    <t>Număr de pagini</t>
  </si>
  <si>
    <t>I1</t>
  </si>
  <si>
    <t>I2</t>
  </si>
  <si>
    <t>I3</t>
  </si>
  <si>
    <t>I4</t>
  </si>
  <si>
    <t>I5</t>
  </si>
  <si>
    <t>I6</t>
  </si>
  <si>
    <t>I7</t>
  </si>
  <si>
    <t>I8</t>
  </si>
  <si>
    <t>I9</t>
  </si>
  <si>
    <t>I10</t>
  </si>
  <si>
    <t>I11</t>
  </si>
  <si>
    <t>I12</t>
  </si>
  <si>
    <t>I13</t>
  </si>
  <si>
    <t>I14</t>
  </si>
  <si>
    <t>I16</t>
  </si>
  <si>
    <t>I17</t>
  </si>
  <si>
    <t>I18</t>
  </si>
  <si>
    <t>I19</t>
  </si>
  <si>
    <t>I20</t>
  </si>
  <si>
    <t>I21</t>
  </si>
  <si>
    <t>I22</t>
  </si>
  <si>
    <t>I23</t>
  </si>
  <si>
    <t>Conferinţa, Simpozionul, Denumirea volumului, Localitatea etc.</t>
  </si>
  <si>
    <t>ISBN/ ISSN</t>
  </si>
  <si>
    <t>Denumire publicație / conferință</t>
  </si>
  <si>
    <t>Editura / 
Denumire eveniment, oraș</t>
  </si>
  <si>
    <t>Calitatea (autor, coautor etc.)</t>
  </si>
  <si>
    <t>Observații (autorizat, executat etc.)</t>
  </si>
  <si>
    <t>Observații (avizat / faza etc.)</t>
  </si>
  <si>
    <t>Denumire proiect / studiu</t>
  </si>
  <si>
    <t>profesor universitar</t>
  </si>
  <si>
    <t>conferențiar universitar</t>
  </si>
  <si>
    <t>lector universitar</t>
  </si>
  <si>
    <t>asistent universitar</t>
  </si>
  <si>
    <t>preparator universitar</t>
  </si>
  <si>
    <t>Punctaj obținut</t>
  </si>
  <si>
    <t>Data</t>
  </si>
  <si>
    <t>Semnătura</t>
  </si>
  <si>
    <t>Instituția</t>
  </si>
  <si>
    <t>Calitate (autor, coautor, curator)</t>
  </si>
  <si>
    <t>Denumire expoziție</t>
  </si>
  <si>
    <t>Tip activitate</t>
  </si>
  <si>
    <t>Student îndrumat</t>
  </si>
  <si>
    <t>Instituție</t>
  </si>
  <si>
    <t>parola este: cercetare</t>
  </si>
  <si>
    <t xml:space="preserve">   </t>
  </si>
  <si>
    <t>Nominalizare comitete/ structuri de conducere, comisii de specialitate, jurii, academii</t>
  </si>
  <si>
    <t>Manifestare</t>
  </si>
  <si>
    <t>7 | 5</t>
  </si>
  <si>
    <t>15 |10 | 5</t>
  </si>
  <si>
    <t>15 |10</t>
  </si>
  <si>
    <t>5 |3</t>
  </si>
  <si>
    <t>30 |20</t>
  </si>
  <si>
    <t>30 |15 | 10</t>
  </si>
  <si>
    <t>20 |15</t>
  </si>
  <si>
    <t>20 |15 | 10</t>
  </si>
  <si>
    <t>50 |30 | 10</t>
  </si>
  <si>
    <t>30 |20 | 10</t>
  </si>
  <si>
    <t>10 | 5</t>
  </si>
  <si>
    <t>5 | 5 | 10 | 20</t>
  </si>
  <si>
    <t>5 | 3</t>
  </si>
  <si>
    <t>3 | 1</t>
  </si>
  <si>
    <t>15 | 10</t>
  </si>
  <si>
    <t>Titlul cărţii / Titlul capitolului</t>
  </si>
  <si>
    <t>Post concurs</t>
  </si>
  <si>
    <t>C10</t>
  </si>
  <si>
    <t xml:space="preserve">Tipul activităților </t>
  </si>
  <si>
    <t xml:space="preserve">FISA VERIFICARE PRIVIND INDEPLINIREA STANDARDELOR MINIMALE NATIONALE </t>
  </si>
  <si>
    <r>
      <rPr>
        <b/>
        <sz val="11"/>
        <color indexed="8"/>
        <rFont val="Calibri"/>
        <family val="2"/>
      </rPr>
      <t>Definiţii şi condiţii</t>
    </r>
    <r>
      <rPr>
        <sz val="11"/>
        <color theme="1"/>
        <rFont val="Calibri"/>
        <family val="2"/>
      </rPr>
      <t xml:space="preserve">
n reprezintă:
  - numărul de publicaţii - carte/articol/studiu/proiect la care candidatul este autor sau coautor 
  - numărul de activităţi/evenimente
Lista concursurilor naţionale sau regionale de Arhitectură şi Urbanism recunoscute de comisia de specialitate a Consiliului Naţional de Atestare a Titlurilor, Diplomelor şi Certificatelor Universitare-CNATDCU se stabileşte prin decizie a biroului comisiei de specialitate şi se publică pe site-ul web al CNATDCU.
Lista conferinţelor la nivel mondial sau european de Arhitectură şi Urbanism recunoscute de comisia de specialitate a CNATDCU se stabileşte prin decizie a biroului acestei comisii de specialitate şi se publică pe site-ul web al CNATDCU.
Lista publicaţiilor de prestigiu internaţional şi naţional în domeniile de specialitate şi în cele conexe, recunoscute de comisia de specialitate a CNATDCU se stabileşte prin decizie a acestei comisii de specialitate şi se publică pe site-ul web al CNATDCU.</t>
    </r>
  </si>
  <si>
    <t>Instrucțiuni de completare a Fișei de verificare a punctajului pentru îndeplinirea standardelor naționale</t>
  </si>
  <si>
    <t>Pagina "Punctaj necesar" prezintă informativ punctajele necesare, pe grupe de indicatori și total, pentru îndeplinirea standardelor minimale naționale de conferențiar și profesor universitar.</t>
  </si>
  <si>
    <t>URBANISM</t>
  </si>
  <si>
    <t>ARHITECTURA DE INTERIOR</t>
  </si>
  <si>
    <t>Pagina "Date inițiale" conține câteva informații despre persoana vizată. Acestea trebuie completate în căsuțele corespunzătoare. Nu se completează decât în căsuțele pe fond verde. Pentru Facultate și Standard este disponibilă, după un click în căsuța respectivă, o listă cu opțiuni care se activează din săgeata din dreapta.
Informațiile sunt preluate automat în Fișa de verificare.</t>
  </si>
  <si>
    <t>In pagina "Fișa verificare" nu se completează nimic direct; toate informațiile din această pagină sunt preluate automat din celelalte pagini. Această pagină trebuie printată (format A4, 2 pagini).</t>
  </si>
  <si>
    <t>aprobate prin Ordinul nr. 6129 din 20 decembrie 2016 potrivit art.219 alin. (1) lit. a din  Legea educației naționale nr.1/2011 , pentru ocuparea posturilor de conferențiar/profesor universitar</t>
  </si>
  <si>
    <t>DESCRIERE INDICATORI conform Anexei OM 6129/2016</t>
  </si>
  <si>
    <t xml:space="preserve">** Autor, şef proiect / studiu, coordonator proiect / studiu complex sau director de proiect / studiu se va lua în consideraţie punctajul indicat în întregime / ca şef proiect secţiune, componentă sau studiu din cadrul cercetării, punctajul indicat se va împărţi la jumătate / ca membru în echipa de elaborare a studiului sau a componentei acestuia punctajul se va împărţi la numărul de autori. </t>
  </si>
  <si>
    <t>*** Deoarece nu există încă recunoaşterea de către CNADTCU a publicaţiilor în domeniu şi a Organizaţiilor Profesionale specifice, se propune luarea în consideraţie a BDI, BDN şi a Organizaţiilor Profesionale de prestigiu recunoscut pentru Arhitectură şi Urbanism, precum şi pentru domenii conexe, la nivel internaţional şi/sau naţional.</t>
  </si>
  <si>
    <t>**** Valoarea punctajului variază între 30-50pct/n în funcție de complexitate, importanța la nivel local/național/internațional a proiectului precum și de valoarea sa contractuală. Punctajul obținut este independent de punctajele obținute la rubricile I12-I14</t>
  </si>
  <si>
    <t>Notă explicativă:</t>
  </si>
  <si>
    <t>***** O lucrare: proiect, studiu, publicație etc. - va fi luată în considerație o singură dată, la criteriul corespunzător, cu punctaj maxim (ex. în cazul premiilor la un concurs)</t>
  </si>
  <si>
    <r>
      <rPr>
        <b/>
        <sz val="11"/>
        <color indexed="8"/>
        <rFont val="Calibri"/>
        <family val="2"/>
      </rPr>
      <t>Definiţii şi condiţii</t>
    </r>
    <r>
      <rPr>
        <sz val="11"/>
        <color theme="1"/>
        <rFont val="Calibri"/>
        <family val="2"/>
      </rPr>
      <t xml:space="preserve">
</t>
    </r>
    <r>
      <rPr>
        <b/>
        <sz val="11"/>
        <color indexed="8"/>
        <rFont val="Calibri"/>
        <family val="2"/>
      </rPr>
      <t>n</t>
    </r>
    <r>
      <rPr>
        <sz val="11"/>
        <color theme="1"/>
        <rFont val="Calibri"/>
        <family val="2"/>
      </rPr>
      <t xml:space="preserve"> reprezintă:
  - numărul de publicaţii - carte/articol/studiu/proiect la care candidatul este autor, coautor sau membru în colectiv 
  - numărul de activităţi/evenimente
</t>
    </r>
    <r>
      <rPr>
        <sz val="11"/>
        <color indexed="8"/>
        <rFont val="Symbol"/>
        <family val="1"/>
      </rPr>
      <t>·</t>
    </r>
    <r>
      <rPr>
        <sz val="12.65"/>
        <color indexed="8"/>
        <rFont val="Calibri"/>
        <family val="2"/>
      </rPr>
      <t xml:space="preserve"> </t>
    </r>
    <r>
      <rPr>
        <sz val="11"/>
        <color theme="1"/>
        <rFont val="Calibri"/>
        <family val="2"/>
      </rPr>
      <t xml:space="preserve">Lista concursurilor naţionale sau regionale de Arhitectură şi Urbanism recunoscute de comisia de specialitate a Consiliului Naţional de Atestare a Titlurilor, Diplomelor şi Certificatelor Universitare-CNATDCU se stabileşte prin decizie a biroului comisiei de specialitate şi se publică pe site-ul web al CNATDCU.
</t>
    </r>
    <r>
      <rPr>
        <sz val="11"/>
        <color indexed="8"/>
        <rFont val="Symbol"/>
        <family val="1"/>
      </rPr>
      <t>·</t>
    </r>
    <r>
      <rPr>
        <sz val="12.65"/>
        <color indexed="8"/>
        <rFont val="Calibri"/>
        <family val="2"/>
      </rPr>
      <t xml:space="preserve"> </t>
    </r>
    <r>
      <rPr>
        <sz val="11"/>
        <color theme="1"/>
        <rFont val="Calibri"/>
        <family val="2"/>
      </rPr>
      <t xml:space="preserve">Lista conferinţelor la nivel mondial sau european de Arhitectură şi Urbanism recunoscute de comisia de specialitate a CNATDCU se stabileşte prin decizie a biroului acestei comisii de specialitate şi se publică pe site-ul web al CNATDCU.
</t>
    </r>
    <r>
      <rPr>
        <sz val="11"/>
        <color indexed="8"/>
        <rFont val="Symbol"/>
        <family val="1"/>
      </rPr>
      <t>·</t>
    </r>
    <r>
      <rPr>
        <sz val="12.65"/>
        <color indexed="8"/>
        <rFont val="Calibri"/>
        <family val="2"/>
      </rPr>
      <t xml:space="preserve"> </t>
    </r>
    <r>
      <rPr>
        <sz val="11"/>
        <color theme="1"/>
        <rFont val="Calibri"/>
        <family val="2"/>
      </rPr>
      <t>Lista publicaţiilor de prestigiu internaţional şi naţional în domeniile de specialitate şi în cele conexe, recunoscute de comisia de specialitate a CNATDCU se stabileşte prin decizie a acestei comisii de specialitate şi se publică pe site-ul web al CNATDCU.</t>
    </r>
  </si>
  <si>
    <t>ASUMARE ȘI RESPONSABILITATE:</t>
  </si>
  <si>
    <r>
      <rPr>
        <sz val="11"/>
        <color indexed="8"/>
        <rFont val="Symbol"/>
        <family val="1"/>
      </rPr>
      <t>·</t>
    </r>
    <r>
      <rPr>
        <sz val="11"/>
        <color indexed="8"/>
        <rFont val="Calibri"/>
        <family val="2"/>
      </rPr>
      <t xml:space="preserve"> Veridicitatea informațiilor privind valorile standardelor minimale necesare și obligatorii pentru conferirea titlurilor didactice în învățământul superior și gradelor profesionale de cercetare-dezvoltare este asumată prin propria răspundere a autorului.
</t>
    </r>
    <r>
      <rPr>
        <sz val="11"/>
        <color indexed="8"/>
        <rFont val="Symbol"/>
        <family val="1"/>
      </rPr>
      <t>·</t>
    </r>
    <r>
      <rPr>
        <sz val="11"/>
        <color indexed="8"/>
        <rFont val="Calibri"/>
        <family val="2"/>
      </rPr>
      <t xml:space="preserve"> </t>
    </r>
    <r>
      <rPr>
        <sz val="11"/>
        <color indexed="8"/>
        <rFont val="Calibri"/>
        <family val="2"/>
      </rPr>
      <t>Verificarea autenticității celor declarate intră în competența comisiei de examinare.</t>
    </r>
  </si>
  <si>
    <t xml:space="preserve">20 x n
10 x n </t>
  </si>
  <si>
    <t xml:space="preserve">15 x n </t>
  </si>
  <si>
    <t xml:space="preserve">10 x n </t>
  </si>
  <si>
    <r>
      <t xml:space="preserve">Articole </t>
    </r>
    <r>
      <rPr>
        <i/>
        <sz val="11"/>
        <color indexed="8"/>
        <rFont val="Calibri"/>
        <family val="2"/>
      </rPr>
      <t>in extenso</t>
    </r>
    <r>
      <rPr>
        <sz val="11"/>
        <color theme="1"/>
        <rFont val="Calibri"/>
        <family val="2"/>
      </rPr>
      <t xml:space="preserve"> în reviste ştiinţifice de specialitate* </t>
    </r>
  </si>
  <si>
    <r>
      <t xml:space="preserve">Articole </t>
    </r>
    <r>
      <rPr>
        <i/>
        <sz val="11"/>
        <color indexed="8"/>
        <rFont val="Calibri"/>
        <family val="2"/>
      </rPr>
      <t>in extenso</t>
    </r>
    <r>
      <rPr>
        <sz val="11"/>
        <color theme="1"/>
        <rFont val="Calibri"/>
        <family val="2"/>
      </rPr>
      <t xml:space="preserve"> în reviste ştiinţifice indexate ISI Arts &amp; Humanities </t>
    </r>
    <r>
      <rPr>
        <i/>
        <sz val="11"/>
        <color indexed="8"/>
        <rFont val="Calibri"/>
        <family val="2"/>
      </rPr>
      <t>Citation Index</t>
    </r>
    <r>
      <rPr>
        <sz val="11"/>
        <color theme="1"/>
        <rFont val="Calibri"/>
        <family val="2"/>
      </rPr>
      <t xml:space="preserve">, Scopus-Copernicus, ERIH şi clasificate în categoria INT1 sau INT2 în acest index, sau echivalente în domeniu* </t>
    </r>
  </si>
  <si>
    <r>
      <t xml:space="preserve">Articole </t>
    </r>
    <r>
      <rPr>
        <i/>
        <sz val="11"/>
        <color indexed="8"/>
        <rFont val="Calibri"/>
        <family val="2"/>
      </rPr>
      <t xml:space="preserve">in extenso </t>
    </r>
    <r>
      <rPr>
        <sz val="11"/>
        <color indexed="8"/>
        <rFont val="Calibri"/>
        <family val="2"/>
      </rPr>
      <t xml:space="preserve">în reviste ştiinţifice indexate ERIH şi clasificate în categoria NAT </t>
    </r>
  </si>
  <si>
    <t xml:space="preserve">5 x n </t>
  </si>
  <si>
    <r>
      <t xml:space="preserve">Articole </t>
    </r>
    <r>
      <rPr>
        <i/>
        <sz val="11"/>
        <color indexed="8"/>
        <rFont val="Calibri"/>
        <family val="2"/>
      </rPr>
      <t>in extenso</t>
    </r>
    <r>
      <rPr>
        <sz val="11"/>
        <color indexed="8"/>
        <rFont val="Calibri"/>
        <family val="2"/>
      </rPr>
      <t xml:space="preserve"> în reviste ştiinţifice recunoscute în domenii conexe* </t>
    </r>
  </si>
  <si>
    <r>
      <t xml:space="preserve">Studii </t>
    </r>
    <r>
      <rPr>
        <i/>
        <sz val="11"/>
        <color indexed="8"/>
        <rFont val="Calibri"/>
        <family val="2"/>
      </rPr>
      <t>in extenso</t>
    </r>
    <r>
      <rPr>
        <sz val="11"/>
        <color indexed="8"/>
        <rFont val="Calibri"/>
        <family val="2"/>
      </rPr>
      <t xml:space="preserve"> apărute în volume colective publicate la edituri de prestigiu internaţional* </t>
    </r>
  </si>
  <si>
    <r>
      <t xml:space="preserve">Studii </t>
    </r>
    <r>
      <rPr>
        <i/>
        <sz val="11"/>
        <color indexed="8"/>
        <rFont val="Calibri"/>
        <family val="2"/>
      </rPr>
      <t>in extenso</t>
    </r>
    <r>
      <rPr>
        <sz val="11"/>
        <color theme="1"/>
        <rFont val="Calibri"/>
        <family val="2"/>
      </rPr>
      <t xml:space="preserve"> apărute în volume colective publicate la edituri de prestigiu naţional* </t>
    </r>
  </si>
  <si>
    <t xml:space="preserve">7 x n </t>
  </si>
  <si>
    <r>
      <t xml:space="preserve">Studii </t>
    </r>
    <r>
      <rPr>
        <i/>
        <sz val="11"/>
        <color indexed="8"/>
        <rFont val="Calibri"/>
        <family val="2"/>
      </rPr>
      <t xml:space="preserve">in extenso </t>
    </r>
    <r>
      <rPr>
        <sz val="11"/>
        <color indexed="8"/>
        <rFont val="Calibri"/>
        <family val="2"/>
      </rPr>
      <t xml:space="preserve">apărute în volume colective publicate la edituri recunoscute în domeniu*, precum şi studiile aferente proiectelor* </t>
    </r>
  </si>
  <si>
    <t xml:space="preserve">7 x n 
5 x n </t>
  </si>
  <si>
    <r>
      <t xml:space="preserve">Publicaţii </t>
    </r>
    <r>
      <rPr>
        <i/>
        <sz val="11"/>
        <color indexed="8"/>
        <rFont val="Calibri"/>
        <family val="2"/>
      </rPr>
      <t>in</t>
    </r>
    <r>
      <rPr>
        <sz val="11"/>
        <color indexed="8"/>
        <rFont val="Calibri"/>
        <family val="2"/>
      </rPr>
      <t xml:space="preserve"> extenso în lucrări ale conferinţelor ştiinţifice de arhitectură, urbanism, peisagistică, design şi restaurare, precum şi ale ştiinţelor conexe - pentru specializări transdisciplinare, la nivel internaţional / naţional / local </t>
    </r>
  </si>
  <si>
    <t xml:space="preserve">15 x n
10 x n
5 x n </t>
  </si>
  <si>
    <t>Coordonator publicaţie/coordonator de ediţie la publicaţii şi edituri internaţionale/naţionale;
keynote speaker la conferinţe şi comunicări ştiinţifice internaţionale/naţionale, review-er la conferințe și comunicări științifice internaționale / naționale</t>
  </si>
  <si>
    <t xml:space="preserve">15/10 x n
10/8 x n
6/3 x n </t>
  </si>
  <si>
    <t>Susţinere comunicare publică în cadrul conferinţelor, colocviilor, seminariilor internaţionale/naţionale</t>
  </si>
  <si>
    <t xml:space="preserve">5 x n
3 x n </t>
  </si>
  <si>
    <t>Proiect de arhitectură, restaurare, cu un program de mare complexitate, de importanţă naţională sau regională, edificat/autorizat** Gradul de complexitate a temei-program, cu referire în plus la nivelul rezolvării de partiu, de structură, al contextului amplasamentului; fundamentare conceptuală, inovație, precum și a specialităților implicate.</t>
  </si>
  <si>
    <t xml:space="preserve">30 x n
20 x n </t>
  </si>
  <si>
    <t>Proiect de arhitectură, restaurare, design, de specialitate, de mare complexitate, la nivel zonal sau local, edificat / autorizat** Cu un grad de complexitate în consecință la nivelul rezolvării arhitecturale tehnice, de amplasament.</t>
  </si>
  <si>
    <t xml:space="preserve">15 x n
10 x n </t>
  </si>
  <si>
    <r>
      <t xml:space="preserve">Proiect de amenajarea teritoriului şi peisaj la nivel macro-teritorial: </t>
    </r>
    <r>
      <rPr>
        <i/>
        <sz val="11"/>
        <color indexed="8"/>
        <rFont val="Calibri"/>
        <family val="2"/>
      </rPr>
      <t>naţional, transfrontalier, interjudeţean</t>
    </r>
    <r>
      <rPr>
        <sz val="11"/>
        <color theme="1"/>
        <rFont val="Calibri"/>
        <family val="2"/>
      </rPr>
      <t xml:space="preserve">/ la nivel mezzo-teritorial: </t>
    </r>
    <r>
      <rPr>
        <i/>
        <sz val="11"/>
        <color indexed="8"/>
        <rFont val="Calibri"/>
        <family val="2"/>
      </rPr>
      <t>judeţean, periurban, metropolitan</t>
    </r>
    <r>
      <rPr>
        <sz val="11"/>
        <color theme="1"/>
        <rFont val="Calibri"/>
        <family val="2"/>
      </rPr>
      <t xml:space="preserve">/ strategii de dezvoltare, studii de fundamentare, planuri de management şi mobilitate) avizate** </t>
    </r>
  </si>
  <si>
    <t xml:space="preserve">30 x n
15 x n
10 x n </t>
  </si>
  <si>
    <t xml:space="preserve">Proiect urbanistic şi peisagistic la nivelul Planurilor Generale / Zonale ale Localităţilor (inclusiv studii de fundamentare, de inserţie, de oportunitate) avizate** </t>
  </si>
  <si>
    <t xml:space="preserve">20 x n
15 x n </t>
  </si>
  <si>
    <t xml:space="preserve">20 x n
15 x n
10 x n </t>
  </si>
  <si>
    <t>Contribuții la activitatea Centrului de cercetare - proiectare al Universității prin atragerea și realizarea de proiecte de urbanism, arhitectură, restaurare, design, proiecte de specialitate, studii cu componentă notabilă de cercetare și complexitate****</t>
  </si>
  <si>
    <t>20 x n</t>
  </si>
  <si>
    <t>Premii / mențiuni / nominalizări / selecţionări obţinute la concursuri internaţionale de proiecte organizate potrivit regulamentului UNESCO-UIA, (Union Internationale des Architectes), Consiliul European al Urbanistilor ECTP, Federatia Internationala a Peisagistilor IFLA, AEEA, RIBA, Arhitect’s Council of Europe, The Royal Town Planning Institute RTPI, UNISCAPE, etc.) precum şi de altă instituţie de profil de nivel mondial sau european, în breasla arhitecţilor, urbaniştilor, planificatorilor urbani, peisagiştilor şi designerilor</t>
  </si>
  <si>
    <t>50 x n
30 x n
10 x n</t>
  </si>
  <si>
    <t>pe premiu /
nominalizare /
selectionare</t>
  </si>
  <si>
    <t xml:space="preserve">Premii / mențiuni / nominalizări / selecţionări obţinute pentru concursuri naţionale de proiecte (organizate potrivit regulamentului UNESCO-UIA, girate de OAR/UAR/RUR, concursuri RUR - Registrul Urbaniştilor din România) </t>
  </si>
  <si>
    <t xml:space="preserve">30 x n
20 x n
10 x n </t>
  </si>
  <si>
    <t xml:space="preserve">Premii / mențiuni / nominalizări la Bienala, Anuală de Arhitectură Bucureşti ori premii / nominalizări la alte concursuri şi licitaţii publice câştigate la nivel naţional, regional şi/sau local de arhitectură, urbanism, peisagistică şi design*** </t>
  </si>
  <si>
    <t xml:space="preserve">10 x n
5 x n </t>
  </si>
  <si>
    <r>
      <t xml:space="preserve">Profesor asociat, </t>
    </r>
    <r>
      <rPr>
        <i/>
        <sz val="11"/>
        <color indexed="8"/>
        <rFont val="Calibri"/>
        <family val="2"/>
      </rPr>
      <t>visiting</t>
    </r>
    <r>
      <rPr>
        <sz val="11"/>
        <color indexed="8"/>
        <rFont val="Calibri"/>
        <family val="2"/>
      </rPr>
      <t xml:space="preserve">/cadru didactic asociat la o universitate din străinătate pentru o perioadă de cel puţin o săptămână/efectuarea unui stagiu postdoctoral cu durată de cel puţin un semestru sau obţinerea unei diplome de master/absolvirea unui curs de specialitate la o universitate din străinătate/obţinerea unei diplome de doctor la o universitate din străinătate recunoscută/acreditată </t>
    </r>
  </si>
  <si>
    <t xml:space="preserve">Expoziţii profesionale în domeniu organizate la nivel internaţional / naţional sau local în calitate de autor, coautor, curator </t>
  </si>
  <si>
    <t xml:space="preserve">10/5 x n
5/3 x n
3/1 x n </t>
  </si>
  <si>
    <t xml:space="preserve">Organizator / curator expoziţii la nivel internaţional/naţional </t>
  </si>
  <si>
    <t xml:space="preserve">Organizator sau coordonator, congrese internaţionale / naţionale, manifestări profesionale cu caracter extracurricular, concursuri de proiecte studenţeşti în străinătate şi / în ţară, workshop-uri şi masterclass, în străinătate / în ţară </t>
  </si>
  <si>
    <t xml:space="preserve">10xn-5xn
5xn-3xn
3xn-1xn </t>
  </si>
  <si>
    <t>I24</t>
  </si>
  <si>
    <t xml:space="preserve">5 x n1
5 x n1
7 x n1 </t>
  </si>
  <si>
    <t>n1 - nr. studenți care au susținut teza în ultimul an univ.</t>
  </si>
  <si>
    <t>suma punctajului pentru indicatorii I1-I10; I19 –I24</t>
  </si>
  <si>
    <t>suma punctajului pentru indicatorii I12-I18</t>
  </si>
  <si>
    <t>suma punctajului pentru indicatorii I1 - I24</t>
  </si>
  <si>
    <t>pe carte / capitol</t>
  </si>
  <si>
    <t>pe carte</t>
  </si>
  <si>
    <t>pe capitol</t>
  </si>
  <si>
    <t>pe articol</t>
  </si>
  <si>
    <t>pe studiu</t>
  </si>
  <si>
    <t>pe studiu de cercetare prin proiect /</t>
  </si>
  <si>
    <t>studiu aferent proiect</t>
  </si>
  <si>
    <t>pe publicație</t>
  </si>
  <si>
    <t xml:space="preserve">15 |10 </t>
  </si>
  <si>
    <t xml:space="preserve">10 |8 </t>
  </si>
  <si>
    <t xml:space="preserve">6 |3 </t>
  </si>
  <si>
    <t>pe publicație / eveniment</t>
  </si>
  <si>
    <t>pe susținere</t>
  </si>
  <si>
    <t>pe proiect</t>
  </si>
  <si>
    <t>pe premiu / nominalizare / selecționare</t>
  </si>
  <si>
    <t>pe premiu / nominalizări / selecționări</t>
  </si>
  <si>
    <t>pe premiu / pe nominalizare</t>
  </si>
  <si>
    <t>pe tip de activitate</t>
  </si>
  <si>
    <t>pe expoziție</t>
  </si>
  <si>
    <t xml:space="preserve">Membru în structuri de conducere ale unor asociaţii şi organizaţii profesionale, internaţionale/naţionale (OAR, UAR, RUR) / membru în comisii de specialitate internaţionale / naţionale (MDRAP, MEN, CNCS, ARACIS) / membru în jurii internaţionale, naţionale, locale de arhitectură, urbanism, teorie și istorie a arhitecturii, peisagistică, design, expert internaţional/naţional, membru al academiilor </t>
  </si>
  <si>
    <t>pe comisie</t>
  </si>
  <si>
    <t>5| 5 | 7</t>
  </si>
  <si>
    <t>x n1 - nr. studenți care au susținut teza</t>
  </si>
  <si>
    <t>în ultimul an univ.</t>
  </si>
  <si>
    <t>In paginile I1...I24 trebuie introduse informațiile corespunzătoare indicatorilor din standarde. Fiecare pagină conține un tabel cu 10 linii; la nevoie pot fi introduse linii noi, însă acestea trebuie să fie introduse între linia 1 și linia 10, pentru a păstra corect totalul din ultima linie. Punctajul pentru fiecare indicator este trecut în scop informativ în partea dreaptă (se va alege valoarea corectă în funcție de categoria activității - internațional/ național etc.).
Punctajul total de la fiecare indicator este preluat automat în Fișa de verificare.
Paginile I1...I24 se vor printa ca anexă a Fișei de verificare.</t>
  </si>
  <si>
    <t>Pagina "Descriere indicatori" este informativă. Aceasta conține informațiile preluate direct din Ordinul nr. 6129, prezentate sintetic. Pentru fiecare indicator informațiile se regăsesc în paginile I1...I24.</t>
  </si>
  <si>
    <t xml:space="preserve">Membru în structuri de conducere ale unor asociaţii şi organizaţii profesionale, internaţionale / naţionale (OAR, UAR, RUR)/membru în comisii de specialitate internaţionale / naţionale (MDRAP, MEN, CNCS, ARACIS) / membru în jurii internaţionale, naţionale, locale de arhitectură, urbanism, teorie și istorie a arhitecturii, peisagistică, design, expert internaţional/naţional, membru al academiilor </t>
  </si>
  <si>
    <t>GRIGOROVSCHI MIRCEA</t>
  </si>
  <si>
    <t>IUNIE/2018</t>
  </si>
  <si>
    <t>ISBN 978-80-248-2893-0</t>
  </si>
  <si>
    <t>pp 98-119, 172-182</t>
  </si>
  <si>
    <t>VSB-Technical University Ostrava</t>
  </si>
  <si>
    <t>Brownfields-Handbook BROWNTRANS</t>
  </si>
  <si>
    <t>M.Grigorovschi, D.Ciolacu, N.Samson</t>
  </si>
  <si>
    <t>Mircea Grigorovschi</t>
  </si>
  <si>
    <t>Cooperarea teritoriala transfrontaliera-model metodologic</t>
  </si>
  <si>
    <t>Ed.Societatii Academice “Matei-Teiu Botez</t>
  </si>
  <si>
    <r>
      <t>ISBN 978-606-585-004-</t>
    </r>
    <r>
      <rPr>
        <b/>
        <sz val="11"/>
        <color indexed="8"/>
        <rFont val="Times New Roman"/>
        <family val="1"/>
      </rPr>
      <t>3</t>
    </r>
  </si>
  <si>
    <t>Curs de legislatie pentru Amenajarea Teritoriului,Urbanism, Arhitectura si Constructii</t>
  </si>
  <si>
    <t>ISBN 978-606-582-012-8</t>
  </si>
  <si>
    <t>Mircea Grigorovschi, Vlad Rachieru</t>
  </si>
  <si>
    <t>Curs de peisagistică, Vol.1 Peisajul</t>
  </si>
  <si>
    <t>ISBN general 978-606-582-013-5                                          ISBN volum 978-606-582-014-2</t>
  </si>
  <si>
    <r>
      <t xml:space="preserve">Mircea Grigorovschi, </t>
    </r>
    <r>
      <rPr>
        <sz val="11"/>
        <color indexed="8"/>
        <rFont val="Times New Roman"/>
        <family val="1"/>
      </rPr>
      <t>Cristian Poroch</t>
    </r>
  </si>
  <si>
    <t>Ghidul Tehnicianului responsabil cu Urbanismul si Amenajarea Teritiriului</t>
  </si>
  <si>
    <t>Ed.Alfa, Iaşi</t>
  </si>
  <si>
    <t xml:space="preserve">ISBN 973-8278-62-7 </t>
  </si>
  <si>
    <r>
      <t>Corneliu Iaţu, Ionel Muntele</t>
    </r>
    <r>
      <rPr>
        <b/>
        <sz val="11"/>
        <color indexed="8"/>
        <rFont val="Times New Roman"/>
        <family val="1"/>
      </rPr>
      <t>, Mircea Grigorovschi</t>
    </r>
    <r>
      <rPr>
        <sz val="11"/>
        <color indexed="8"/>
        <rFont val="Times New Roman"/>
        <family val="1"/>
      </rPr>
      <t>, Iustin Hen, Oana Stoleriu, Gh. Chirilă, Laurenţiu Haja, Ştefania Ceucă, Sergiu Pleşcan</t>
    </r>
  </si>
  <si>
    <t>Atlas statistico-geografic şi de amenajare a teritoriului judeţului Iaşi</t>
  </si>
  <si>
    <t>ed. Universităţii Al. I. Cuza</t>
  </si>
  <si>
    <t>ISBN 978-973-703-301-7</t>
  </si>
  <si>
    <r>
      <t xml:space="preserve">Michaela Gafar, </t>
    </r>
    <r>
      <rPr>
        <b/>
        <sz val="11"/>
        <color indexed="8"/>
        <rFont val="Times New Roman"/>
        <family val="1"/>
      </rPr>
      <t>Mircea Grigorovschi</t>
    </r>
    <r>
      <rPr>
        <sz val="11"/>
        <color indexed="8"/>
        <rFont val="Times New Roman"/>
        <family val="1"/>
      </rPr>
      <t>,</t>
    </r>
  </si>
  <si>
    <t>Ghid de valorificare a patrimoniului rural</t>
  </si>
  <si>
    <t>Ed. Alfa Iasi</t>
  </si>
  <si>
    <t>Doua publicatii de urbanism si amenajarea teritoriului</t>
  </si>
  <si>
    <t>Revista URBANISMUL-serie noua</t>
  </si>
  <si>
    <t>ISSN 1844-802x</t>
  </si>
  <si>
    <t>Birourile  territorial ale RUR –Regiunea Nord-Est Iasi</t>
  </si>
  <si>
    <t>5-6/2010</t>
  </si>
  <si>
    <t>3/2009</t>
  </si>
  <si>
    <t>Formare si informare – deziderat si realitate</t>
  </si>
  <si>
    <t>Revista REPERE</t>
  </si>
  <si>
    <t>ISSN 2067-3922</t>
  </si>
  <si>
    <t>1/2009</t>
  </si>
  <si>
    <t>Registrul Urbanistilor din Romania</t>
  </si>
  <si>
    <t>Mircea Grigorovschi, Rodica Buliga</t>
  </si>
  <si>
    <t>Amenajarile peisagistice,o carte deschisa</t>
  </si>
  <si>
    <t>8/2011</t>
  </si>
  <si>
    <t>Peisajul rural</t>
  </si>
  <si>
    <t>5/2011</t>
  </si>
  <si>
    <t>Mircea Grigorovschi, Andreea Pantiruc</t>
  </si>
  <si>
    <t>Amenajari peisagistice in spatiul rural,parc communal Miroslava jus Iasi</t>
  </si>
  <si>
    <t>Monumentul funerar al lui Matei Cantacuzino</t>
  </si>
  <si>
    <t>4/2010</t>
  </si>
  <si>
    <t>100 de ani de urbanism în Europa</t>
  </si>
  <si>
    <t>Mircea Grigorovschi, Andreea Ilie</t>
  </si>
  <si>
    <t>3/2010</t>
  </si>
  <si>
    <t>Locuinta individuala Iasi</t>
  </si>
  <si>
    <t>Orasul - calitate si atractivitate</t>
  </si>
  <si>
    <t>2/2010</t>
  </si>
  <si>
    <t>PUZ -  Centru cercetare – dezvoltare Siemens</t>
  </si>
  <si>
    <t>Amenajarile peisagistice o carte deschisa</t>
  </si>
  <si>
    <t>9/2011</t>
  </si>
  <si>
    <t>Planificarea spatiala urbana – Tecuci, fosta zona militara</t>
  </si>
  <si>
    <t>10/2012</t>
  </si>
  <si>
    <t>Cercetari in domeniul dezvoltarii spatiale la Facultatea de Arhitectura din Iasi</t>
  </si>
  <si>
    <t>Mircea Grigorovschi, Liliana Petrovici</t>
  </si>
  <si>
    <t>13/2013</t>
  </si>
  <si>
    <t>Abordarea formarii in domeniul regenerarii urbane (brownfield) in Romania</t>
  </si>
  <si>
    <t>Mircea Grigorovschi,        N. Samson, D. Ciolacu, O. Rusu</t>
  </si>
  <si>
    <t>Arta parcurilor si gradinilor din Europa, gradinile Palatului Schönbrunn din Viena</t>
  </si>
  <si>
    <t>Mircea Grigorovschi, Andreea Aiacoboie</t>
  </si>
  <si>
    <t>14/2013</t>
  </si>
  <si>
    <t>Conferinta internationala Browntrans privind regenerarea spatiilor industriale dezafectate</t>
  </si>
  <si>
    <t>15/2013</t>
  </si>
  <si>
    <t>Aspecte legale ale regenerarii zonelor industriale defavorizate in Romania</t>
  </si>
  <si>
    <t>Studii de caz ale regenerarii zonelor industriale defavorizate in Romania</t>
  </si>
  <si>
    <t>Iasi, peisaj urban intre coerenta si destructurare. Problemele si particularitatile urbanistice ale Iasiului si calitatea in urbanism</t>
  </si>
  <si>
    <t>17/2014</t>
  </si>
  <si>
    <t>Amenajarile peisagistice vector al transformarii imaginii urbane. Studiu de caz-municipiul Iasi</t>
  </si>
  <si>
    <t>Mircea Grigorovschi, Carmina Constanta Gheorghita</t>
  </si>
  <si>
    <t>18/2014</t>
  </si>
  <si>
    <t>Studiu privind elementele de dezvoltare spatiala</t>
  </si>
  <si>
    <t>Mircea Grigorovschi, Dragos Ciolacu</t>
  </si>
  <si>
    <t xml:space="preserve">Colocviul Nicolae Porumbescu-dreptul la arhitectura, editorial </t>
  </si>
  <si>
    <t>19/2014</t>
  </si>
  <si>
    <t>Interviu arhitect Mihai Apetrei</t>
  </si>
  <si>
    <t>Ghid practic de dezvoltare durabila</t>
  </si>
  <si>
    <t>22/2014</t>
  </si>
  <si>
    <t xml:space="preserve">Amenajari peisagistice in spatii de invatamant iesene-analiza, factori de calitate si evidentierea directiilor de interventie pentru cresterea calitatii acestor amenajari </t>
  </si>
  <si>
    <t>Teritoriul riveran Prutului- imaginarul moldav</t>
  </si>
  <si>
    <t>23-24/2015</t>
  </si>
  <si>
    <r>
      <t>Carmina Constan</t>
    </r>
    <r>
      <rPr>
        <sz val="11"/>
        <color indexed="8"/>
        <rFont val="Arial"/>
        <family val="2"/>
      </rPr>
      <t>ţ</t>
    </r>
    <r>
      <rPr>
        <sz val="11"/>
        <color indexed="8"/>
        <rFont val="Times New Roman"/>
        <family val="1"/>
      </rPr>
      <t>a Gheorghi</t>
    </r>
    <r>
      <rPr>
        <sz val="11"/>
        <color indexed="8"/>
        <rFont val="Arial"/>
        <family val="2"/>
      </rPr>
      <t>ţ</t>
    </r>
    <r>
      <rPr>
        <sz val="11"/>
        <color indexed="8"/>
        <rFont val="Times New Roman"/>
        <family val="1"/>
      </rPr>
      <t xml:space="preserve">ă,              </t>
    </r>
    <r>
      <rPr>
        <b/>
        <sz val="11"/>
        <color indexed="8"/>
        <rFont val="Times New Roman"/>
        <family val="1"/>
      </rPr>
      <t xml:space="preserve">Mircea Grigorovschi </t>
    </r>
    <r>
      <rPr>
        <sz val="11"/>
        <color indexed="8"/>
        <rFont val="Times New Roman"/>
        <family val="1"/>
      </rPr>
      <t xml:space="preserve"> </t>
    </r>
  </si>
  <si>
    <r>
      <t>The Importance of Mineral-Vegetal Ratio in Structuring the Landscaped Space Of Some Ia</t>
    </r>
    <r>
      <rPr>
        <i/>
        <sz val="11"/>
        <color indexed="8"/>
        <rFont val="Arial"/>
        <family val="2"/>
      </rPr>
      <t>ş</t>
    </r>
    <r>
      <rPr>
        <i/>
        <sz val="11"/>
        <color indexed="8"/>
        <rFont val="Times New Roman"/>
        <family val="1"/>
      </rPr>
      <t xml:space="preserve">i Churches </t>
    </r>
  </si>
  <si>
    <t>cotată ISI, factor de impact 0.389</t>
  </si>
  <si>
    <t xml:space="preserve">European Journal of Science and Theology </t>
  </si>
  <si>
    <t>vol. 9, nr 4</t>
  </si>
  <si>
    <t>pag. 285-295</t>
  </si>
  <si>
    <r>
      <t xml:space="preserve">A.I.Petrisor, </t>
    </r>
    <r>
      <rPr>
        <b/>
        <sz val="11"/>
        <color indexed="8"/>
        <rFont val="Times New Roman"/>
        <family val="1"/>
      </rPr>
      <t xml:space="preserve">M.Grigorovschi, </t>
    </r>
    <r>
      <rPr>
        <sz val="11"/>
        <color indexed="8"/>
        <rFont val="Times New Roman"/>
        <family val="1"/>
      </rPr>
      <t>V.Meita, C.P.Simion-Melinte</t>
    </r>
  </si>
  <si>
    <t>Long-Term Environmeental Changes Analysis Using Corine Data</t>
  </si>
  <si>
    <t>Environmental Enggineering and Management Journal</t>
  </si>
  <si>
    <t>pag. 847-860</t>
  </si>
  <si>
    <t>nr.4</t>
  </si>
  <si>
    <t>Mircea Grigorovschi </t>
  </si>
  <si>
    <t>City planning evolution-urban development directions in the transition period</t>
  </si>
  <si>
    <t xml:space="preserve">Buletinul Institutului Politehnic Iasi, Sectia Construcţii.Arhitectura </t>
  </si>
  <si>
    <t>Studiu de caz: municipiul Iasi. Starea oraşului-amplasarea clădirilor, tendinte ale dezvoltarii urbane</t>
  </si>
  <si>
    <t>Prelegeri academice</t>
  </si>
  <si>
    <t>ISSN 1583-4514</t>
  </si>
  <si>
    <t xml:space="preserve">vol.IX </t>
  </si>
  <si>
    <t>pg 93-99</t>
  </si>
  <si>
    <t xml:space="preserve">Tom LVI (LX) Fasc. 1 </t>
  </si>
  <si>
    <r>
      <t xml:space="preserve">Nicolae Samson, </t>
    </r>
    <r>
      <rPr>
        <b/>
        <sz val="11"/>
        <color indexed="8"/>
        <rFont val="Times New Roman"/>
        <family val="1"/>
      </rPr>
      <t>Mircea Grigorovschi</t>
    </r>
    <r>
      <rPr>
        <sz val="11"/>
        <color indexed="8"/>
        <rFont val="Times New Roman"/>
        <family val="1"/>
      </rPr>
      <t>, Dragos Ciolacu, Cezar Aanicai, Olivia Rusu</t>
    </r>
  </si>
  <si>
    <t>Regenerating the industrial declining areas legal and financial issues</t>
  </si>
  <si>
    <t>Buletinul Institutului Politehnic Iasi, Sectia Stiinte Sociale</t>
  </si>
  <si>
    <t>Tom LVI (LX), Fasc. 1          tomul LIX(LXIII), Fasc.3-4</t>
  </si>
  <si>
    <t>Mircea Grigorovschi, Andreea Grigorovschi</t>
  </si>
  <si>
    <t>Arhitectura peisagera, proces semiotic</t>
  </si>
  <si>
    <t>Urbanism.Arhitectura.Constructii</t>
  </si>
  <si>
    <t xml:space="preserve">ISSN 2069-0509 </t>
  </si>
  <si>
    <t>Vol.I Nr. 2</t>
  </si>
  <si>
    <t>Peisaj urban-edificii semnal</t>
  </si>
  <si>
    <t xml:space="preserve">ISSN  2069-0509 </t>
  </si>
  <si>
    <t>Vol.I Nr. 1</t>
  </si>
  <si>
    <t>pg 20-31</t>
  </si>
  <si>
    <r>
      <t xml:space="preserve">Carmina Constanta Gheorghiţă,  </t>
    </r>
    <r>
      <rPr>
        <b/>
        <sz val="11"/>
        <color indexed="8"/>
        <rFont val="Times New Roman"/>
        <family val="1"/>
      </rPr>
      <t>Mircea Grigorovschi</t>
    </r>
  </si>
  <si>
    <t>The Aesthetic Values of Landscape Design</t>
  </si>
  <si>
    <t>Bulletin of University of Agricultural Sciences and Veterinary Medicine Cluj-Napoca</t>
  </si>
  <si>
    <t>nr. 70 (01/2013)</t>
  </si>
  <si>
    <t xml:space="preserve">pg. 152-161 </t>
  </si>
  <si>
    <r>
      <t>Mircea Grigorovschi</t>
    </r>
    <r>
      <rPr>
        <sz val="11"/>
        <color indexed="8"/>
        <rFont val="Times New Roman"/>
        <family val="1"/>
      </rPr>
      <t>,</t>
    </r>
    <r>
      <rPr>
        <b/>
        <sz val="11"/>
        <color indexed="8"/>
        <rFont val="Times New Roman"/>
        <family val="1"/>
      </rPr>
      <t xml:space="preserve"> </t>
    </r>
    <r>
      <rPr>
        <sz val="11"/>
        <color indexed="8"/>
        <rFont val="Times New Roman"/>
        <family val="1"/>
      </rPr>
      <t>Carmina Constanţa Gheorghiţă</t>
    </r>
  </si>
  <si>
    <t>The Impact of Landscape Design on Urban Area. Case Study of Iaşi</t>
  </si>
  <si>
    <t>Lucrări Ştiinţifice, seria Horticultura, Ed.  “Ion Ionescu de la Brad” Iaşi</t>
  </si>
  <si>
    <t>vol 55, nr. 1</t>
  </si>
  <si>
    <t>p. 643-648</t>
  </si>
  <si>
    <t>Peisaje urbane,Peisaje culturale,Cladiri inalte</t>
  </si>
  <si>
    <t>p.148-162</t>
  </si>
  <si>
    <t>Peisaj cultural si Dezvoltare (volum)</t>
  </si>
  <si>
    <r>
      <t>Carmina Constanţa Gheorghiţă</t>
    </r>
    <r>
      <rPr>
        <b/>
        <sz val="11"/>
        <color indexed="8"/>
        <rFont val="Times New Roman"/>
        <family val="1"/>
      </rPr>
      <t>, Mircea Grigorovschi</t>
    </r>
  </si>
  <si>
    <t>Amenajările peisagistice. Elemente de „reinventare” a spaţiului public. Studiul de caz municipiul Iaşi</t>
  </si>
  <si>
    <t>Spaţiu urban. Spaţiul arhitectural (volum)</t>
  </si>
  <si>
    <t>ISBN 978-606-638-064-5</t>
  </si>
  <si>
    <t>2013</t>
  </si>
  <si>
    <t>188</t>
  </si>
  <si>
    <t>Procesul de autorizare a constructiilor-vector al spatiului urban</t>
  </si>
  <si>
    <t>Lumina si emotie in arhitectura peisagistica</t>
  </si>
  <si>
    <t>Spatiu arhitectural. Spatiu urban. Peisaj</t>
  </si>
  <si>
    <t>ISBN 978-606-638-118-5</t>
  </si>
  <si>
    <t xml:space="preserve">Mircea Grigorovschi </t>
  </si>
  <si>
    <t>Amenajarea Teritoriului Metropolitan, Zona metropolitan Iasi</t>
  </si>
  <si>
    <t>Dezvoltarea durabila a teritoriilor riverane Prutului                  Conf. Internationala- Probleme actuale ale urbanismului si Amenajarii Teritoriului, Culegere de articole</t>
  </si>
  <si>
    <t>ISBN 711/712(082)</t>
  </si>
  <si>
    <t>Analiza comparative a prioritatilor si posibilitatilor de reciclare a cartierelor periferice ale mun. Iasi</t>
  </si>
  <si>
    <t>Realizari si perspective in activitatea de constructii si in invatamantul de specialitate-Simpozion cu participare international</t>
  </si>
  <si>
    <t>ISBN 973-85050-3-8/ISBN 973-85050-4-6</t>
  </si>
  <si>
    <r>
      <t xml:space="preserve">Dragos Ciolacu, </t>
    </r>
    <r>
      <rPr>
        <b/>
        <i/>
        <sz val="11"/>
        <color indexed="8"/>
        <rFont val="Times New Roman"/>
        <family val="1"/>
      </rPr>
      <t>Mircea Grigorovschi</t>
    </r>
    <r>
      <rPr>
        <i/>
        <sz val="11"/>
        <color indexed="8"/>
        <rFont val="Times New Roman"/>
        <family val="1"/>
      </rPr>
      <t>, Cristina Tudora</t>
    </r>
  </si>
  <si>
    <t>Regenering the industrial recicling areas Case study</t>
  </si>
  <si>
    <t>Conferinta VI tehnico-stiintifica internationala-Probleme actuale ale urbanismului si amenajarii teritoriului-Sectia teoria si practica arhitecturii si urbanismului. vol. I 15-16 11, Chisinau</t>
  </si>
  <si>
    <t>ISBN 978-9975-71-314-6</t>
  </si>
  <si>
    <t>pp 75-81</t>
  </si>
  <si>
    <r>
      <t>Dragos Ciolacu</t>
    </r>
    <r>
      <rPr>
        <b/>
        <sz val="11"/>
        <color indexed="8"/>
        <rFont val="Times New Roman"/>
        <family val="1"/>
      </rPr>
      <t>, Mircea Grigorovschi</t>
    </r>
    <r>
      <rPr>
        <sz val="11"/>
        <color indexed="8"/>
        <rFont val="Times New Roman"/>
        <family val="1"/>
      </rPr>
      <t>, Gabriel Tudora</t>
    </r>
  </si>
  <si>
    <t>Brownfield regeneration legal and financial issues</t>
  </si>
  <si>
    <t>Conferinta VI tehnico-stiintifica internationala-Probleme actuale ale urbanismului si amenajarii teritoriului-Sectia teoria si practica arhitecturii si urbanismului-vol. I</t>
  </si>
  <si>
    <t xml:space="preserve">15-16 Nov. 2012 </t>
  </si>
  <si>
    <t xml:space="preserve">ISBN 978-9975-71-314-6 </t>
  </si>
  <si>
    <t>pp 81-88</t>
  </si>
  <si>
    <r>
      <t xml:space="preserve">Carmina Constanţa Gheorghiţă, </t>
    </r>
    <r>
      <rPr>
        <b/>
        <sz val="11"/>
        <color indexed="8"/>
        <rFont val="Times New Roman"/>
        <family val="1"/>
      </rPr>
      <t>Mircea Grigorovschi,</t>
    </r>
    <r>
      <rPr>
        <sz val="11"/>
        <color indexed="8"/>
        <rFont val="Times New Roman"/>
        <family val="1"/>
      </rPr>
      <t xml:space="preserve"> Dragoş Emil Ciolacu Miron</t>
    </r>
  </si>
  <si>
    <t>Light and Emotion. Achieving Emotions in Landscape Architecture by Using Light</t>
  </si>
  <si>
    <t>The 12th International Symposium “Prospects for the 3rd Millennium Agriculture” Book of Abstracts, Cluj-Napoca</t>
  </si>
  <si>
    <t>26-28 septembrie 2013</t>
  </si>
  <si>
    <r>
      <t>coordonator volum</t>
    </r>
    <r>
      <rPr>
        <i/>
        <sz val="11"/>
        <color indexed="8"/>
        <rFont val="Times New Roman"/>
        <family val="1"/>
      </rPr>
      <t>, Spaţiu urban. Spaţiul arhitectural</t>
    </r>
  </si>
  <si>
    <t>Editura Universitară „Ion Mincu” Bucureşti, Bucureşti</t>
  </si>
  <si>
    <r>
      <t xml:space="preserve">coordonator volum, </t>
    </r>
    <r>
      <rPr>
        <i/>
        <sz val="11"/>
        <color indexed="8"/>
        <rFont val="Times New Roman"/>
        <family val="1"/>
      </rPr>
      <t>Spaţiu arhitectural – Spaţiu urban. Peisaj</t>
    </r>
  </si>
  <si>
    <r>
      <t xml:space="preserve">coordonator </t>
    </r>
    <r>
      <rPr>
        <i/>
        <sz val="11"/>
        <color indexed="8"/>
        <rFont val="Times New Roman"/>
        <family val="1"/>
      </rPr>
      <t>Manual de planificare strategica pentru administratia locala</t>
    </r>
  </si>
  <si>
    <t>Editura Alfa, Iasi</t>
  </si>
  <si>
    <t>ISBN 973-8278-47-3</t>
  </si>
  <si>
    <r>
      <t xml:space="preserve">(coord.) </t>
    </r>
    <r>
      <rPr>
        <i/>
        <sz val="11"/>
        <color indexed="8"/>
        <rFont val="Times New Roman"/>
        <family val="1"/>
      </rPr>
      <t>Planificarea strategica in AmenajareaTeritoriului transfrontalier in context pan-european</t>
    </r>
  </si>
  <si>
    <t>ISBN 973-8953-72-3</t>
  </si>
  <si>
    <r>
      <t xml:space="preserve">(coord.) </t>
    </r>
    <r>
      <rPr>
        <i/>
        <sz val="11"/>
        <color indexed="8"/>
        <rFont val="Times New Roman"/>
        <family val="1"/>
      </rPr>
      <t>Premiile Europene de Urbanism-Ediţia 2008</t>
    </r>
  </si>
  <si>
    <t>Ed. Dana Art, Iaşi</t>
  </si>
  <si>
    <t>ISBN 978-606-8132-15-0</t>
  </si>
  <si>
    <t>coordonator,  Nicolae Porumbescu - omul şi arhitectul</t>
  </si>
  <si>
    <t>ISBN 978-606-8132-78-5</t>
  </si>
  <si>
    <t>Modes de transports evolution des equipaments anciens-Iasi Roumanie</t>
  </si>
  <si>
    <t xml:space="preserve">Les centres anciens; modeles de Villes durable -3-eme Rancontres europeenes –ANVPAH-Sofia Centre Culturel et de Cooperation “Institut Francais”, </t>
  </si>
  <si>
    <t>Repere legislative in invatamantul de Arhitectura si Urbanism</t>
  </si>
  <si>
    <t>Conferinta Urbanconcept - Dezvoltare urbana moderna in Romania, Editia a-XII-a</t>
  </si>
  <si>
    <t>Urbanism-evolutia actuala a oraselor</t>
  </si>
  <si>
    <t xml:space="preserve">Conferinta la Institutul pentru Dezvoltare Economica Avansata-Chisinau, R. Moldova </t>
  </si>
  <si>
    <t>Brownfield regeneration – zone industriale parasite</t>
  </si>
  <si>
    <t>workshop organizat de Agentia de dezvoltare bulgara, Sofia 2012, in cadrul parteneriatului pentru derularea proiectului „Brownfield Regeneration Know-How Transfer</t>
  </si>
  <si>
    <t>Regenerarea siturilor industrial in declin-legislatie europeana si nationala</t>
  </si>
  <si>
    <t>Workshop organizat de Universitatea Slovaca a Tehnologiei din Bratislava, prin Centrul de Excelenta al UE „SPECTRA”, in cadrul parteneriatului pentru derularea proiectului „Brownfield Regeneration Know-How Transfer</t>
  </si>
  <si>
    <t>Regenerarea urbana integrata-Declaratia de la Toledo 2010</t>
  </si>
  <si>
    <t>Conferinta Urbanconcept-Dezvoltare urbana moderna in Romania, Editia a-XI-a</t>
  </si>
  <si>
    <t>Bloc locuinte colective D+P+4E, Iasi str. Spitalul Pascanu nr. 13-modificare proiect</t>
  </si>
  <si>
    <t>SC ASCENDET UBEMAR SA</t>
  </si>
  <si>
    <t>Modernizare Primaria Comunei Miroslava Faza Pth, DTAC, DDE</t>
  </si>
  <si>
    <t>Primaria Miroslava</t>
  </si>
  <si>
    <t xml:space="preserve">Pensiune Turistica S+P+E+M sat Prisaca Dornei com.Vama Jud. Suceava-continuare lucrari     </t>
  </si>
  <si>
    <t>SC Ormi International SRL</t>
  </si>
  <si>
    <t>Modernizare ferma avicola Com Girov Jud Neamt</t>
  </si>
  <si>
    <t>SC Rom Trading Company SRL</t>
  </si>
  <si>
    <t>Ferma Noua de Reproductie – DTAC</t>
  </si>
  <si>
    <t>DTAC construire locuinta si imprejmuire</t>
  </si>
  <si>
    <t xml:space="preserve">Iosub Lazar </t>
  </si>
  <si>
    <t>DTAC – desfiintare constr., construire locuinta</t>
  </si>
  <si>
    <t xml:space="preserve">Iacomi Constantin </t>
  </si>
  <si>
    <t>DTAC construire locuinta</t>
  </si>
  <si>
    <t xml:space="preserve">Budis Codrel </t>
  </si>
  <si>
    <t>studiu istoric</t>
  </si>
  <si>
    <t xml:space="preserve">Bejan Ion </t>
  </si>
  <si>
    <t>Ferma Noua de Reproductie – renovare, amenajare platforma</t>
  </si>
  <si>
    <t>DTAC+DTOE</t>
  </si>
  <si>
    <t xml:space="preserve">Chirica Valeriu </t>
  </si>
  <si>
    <t>Asimtotic</t>
  </si>
  <si>
    <t>Studiu privind elementele de dezvoltare spatiala a regiunii Sud Muntenia</t>
  </si>
  <si>
    <t xml:space="preserve">MDRAP, Agentia pentru dezvoltare Regionala Sud-Muntenia </t>
  </si>
  <si>
    <t>Reactualizare PATJ Botosani, Infrastructuri tehnice</t>
  </si>
  <si>
    <t>CJ Botosani</t>
  </si>
  <si>
    <t xml:space="preserve">Plan de amenajarea  teritoriului Zonal; PATZ:amenajarea in scop turistic a zonei lacului”Izvorul Muntelui” </t>
  </si>
  <si>
    <t>Studiu de fundamentare pentru propuneri de  dezvoltare turistica-trasee turistice pentru PATZ - amenajarea in scop touristic a zonei lacului”Izvorul Muntelui”</t>
  </si>
  <si>
    <r>
      <t>PUZ Construire imobile birouri spatii comerciale</t>
    </r>
    <r>
      <rPr>
        <sz val="11"/>
        <color indexed="8"/>
        <rFont val="Times New Roman"/>
        <family val="1"/>
      </rPr>
      <t>,desfiintare constructie existenta</t>
    </r>
  </si>
  <si>
    <t>SC TERRA REAL ESTATE SRL</t>
  </si>
  <si>
    <r>
      <t>PUZ Construire Parc Eolian</t>
    </r>
    <r>
      <rPr>
        <sz val="11"/>
        <color indexed="8"/>
        <rFont val="Times New Roman"/>
        <family val="1"/>
      </rPr>
      <t xml:space="preserve"> Budacu-Borci, Jud.Neamt Com.Borca </t>
    </r>
  </si>
  <si>
    <t>SC Telemont SRL</t>
  </si>
  <si>
    <r>
      <t>PUZ Construire Parc Eolian</t>
    </r>
    <r>
      <rPr>
        <sz val="11"/>
        <color indexed="8"/>
        <rFont val="Times New Roman"/>
        <family val="1"/>
      </rPr>
      <t xml:space="preserve"> Dorobantu-Topolog Jud Tulcea</t>
    </r>
  </si>
  <si>
    <t>SC Land Power srl</t>
  </si>
  <si>
    <r>
      <t>PUZ Constuire Parc eolian si dotari aferente</t>
    </r>
    <r>
      <rPr>
        <sz val="11"/>
        <color indexed="8"/>
        <rFont val="Times New Roman"/>
        <family val="1"/>
      </rPr>
      <t>-com Mironeasa Jud Iasi</t>
    </r>
  </si>
  <si>
    <t>SC Celsa Team SRL; SC C&amp;P Lands srl</t>
  </si>
  <si>
    <t>PUG com. Valea Lupului, jud. Iasi</t>
  </si>
  <si>
    <t xml:space="preserve">PUG com Rachiti,Jud .Botosani </t>
  </si>
  <si>
    <t>Dezvoltare urbana moderna in Romania Mircea Grigorovschi - Premiul National Urban Concept pentru proiecte de urbanism PUZ Parcuri Eoliene în judeţele Iaşi, Neamţ,Tulcea</t>
  </si>
  <si>
    <t>Ecole Superiored’Architecture et de Paysage Lille France</t>
  </si>
  <si>
    <t>Masa rotunda Spațiul public – criterii de calitate ale amenajărilor peisagistice</t>
  </si>
  <si>
    <t xml:space="preserve">Masa rotunda Imagine urbană–confort urban– amenajări urbane
</t>
  </si>
  <si>
    <t>Membru supleant în Consiliul Superior al Registrului Urbanistilor din Romania</t>
  </si>
  <si>
    <t>Vicepresedintele Uniunii Arhitectilor din Romania-Filiala Iasi</t>
  </si>
  <si>
    <t xml:space="preserve">Reprezentant Teritorial Registrul Urbanistilor din Romania Regiunea Nord-Est </t>
  </si>
  <si>
    <t>Preşedinte Comisia de Examinare a Registrului Urbaniştilor din România</t>
  </si>
  <si>
    <t>Membru in Juriul concursului de Arhitectura Primaria Bacau 2014</t>
  </si>
  <si>
    <t>100 ani – Centenar Urbanism , Iasi</t>
  </si>
  <si>
    <t>curator</t>
  </si>
  <si>
    <t>Premiile europene de de urbanism editia a-VII-a</t>
  </si>
  <si>
    <r>
      <t xml:space="preserve">Minigrădini în municipiul Iaşi </t>
    </r>
    <r>
      <rPr>
        <sz val="11"/>
        <color indexed="8"/>
        <rFont val="Times New Roman"/>
        <family val="1"/>
      </rPr>
      <t>– propuneri ale studenţilor arhitecţi ai Facultăţii de Arhitectură G. M. Cantacuzino Iaşi</t>
    </r>
  </si>
  <si>
    <t>N.Porumbescu,omul si arhitectul</t>
  </si>
  <si>
    <t>Conferinta UrbanConcept- Urbanism si monumente, editia a XVIII-a</t>
  </si>
  <si>
    <t>Valorificarea turistica a Ansamblului Mitropolitan din Iasi</t>
  </si>
  <si>
    <t>10-12 mai 2018</t>
  </si>
  <si>
    <t>Mircea Grigorovschi, Carmina Gheorghita</t>
  </si>
  <si>
    <t>Monumente si amenajare peisagistica</t>
  </si>
  <si>
    <t>Conferinta UrbanConcept- Provocari urbane actuale-norme si realizari    Modificari legislative, editia a XVII-a</t>
  </si>
  <si>
    <t>Evolutia urbana ca paradigma a dezvoltarii</t>
  </si>
  <si>
    <t>9-11 martie 2017</t>
  </si>
  <si>
    <t>Conferinta UrbanConcept- , editia a XVI-a, Oraș. Teritoriu. Peisaj. Noutăți legislative</t>
  </si>
  <si>
    <t>Dezvoltare urbană durabilă</t>
  </si>
  <si>
    <t>17-19 martie 2016</t>
  </si>
  <si>
    <t>Moldova REPER 2030, editia 2015</t>
  </si>
  <si>
    <t>5-7 iunie 2015</t>
  </si>
  <si>
    <t>Moldova REPER 2030, editia 2018</t>
  </si>
  <si>
    <t>Monumente si teritorii</t>
  </si>
  <si>
    <t>8-10 iunie 2018</t>
  </si>
  <si>
    <t>membru în Comisia de evaluare pentru oferta tehnica privind concursul de solutii PUG si Regulamentul General de Urbanism municipiul Botosani</t>
  </si>
  <si>
    <t>Membru al juriului pentru acordarea premiilor de arhitectura ale OAR Transilvania, Cluj, 2011</t>
  </si>
  <si>
    <t>Membru concurs PUZ-Amenajare strada pietonala Piatra-Neamt, 2011</t>
  </si>
  <si>
    <t xml:space="preserve">Membru al juriului concursului de urbanism - Reamenajare statiunea Soveja, judetul Vrancea, Focsani, 2011 </t>
  </si>
  <si>
    <t>Membru Asociatia Absolventilor de Arhitectura - ARHIAS</t>
  </si>
  <si>
    <t>Membru Juriu concurs amplasare statuia Regelui Ferdinand organizat de Primaria Iasi</t>
  </si>
  <si>
    <t>Lost and found – vegetal si antropic. Spatii abandonate recuperate prin amenajari peisagistice in cadrul Festivalului de Arhitectura 25 mai 2018, Casa Pogor</t>
  </si>
  <si>
    <t>Expozitie Spatii publice-Minigradini in municipiul Iasi, 2017</t>
  </si>
  <si>
    <t>Planificare urbana actuala in municipiul Iasi</t>
  </si>
  <si>
    <t>Impactul PUG al muicipiului Iasi in evolutia spatiala a orasului in concordanta cu problematica si provocarile urbane actuale,</t>
  </si>
  <si>
    <t>Urbanismul spatiilor publice</t>
  </si>
  <si>
    <t>Consiliul European al Urbanistilor, Registrul Urbanistilor din Romania. Documente specifice planificarii urbane si provocari in Romania</t>
  </si>
  <si>
    <t xml:space="preserve">Impactul modificarilor legislative in planificarea spatiala </t>
  </si>
  <si>
    <t>22.02.2017</t>
  </si>
  <si>
    <t>Dezvoltarea urbana la Iasi incepe cu dezvoltarea cartierelor</t>
  </si>
  <si>
    <t>22.03.2017</t>
  </si>
  <si>
    <r>
      <t>Amenajările urbane generatoare de confort urban</t>
    </r>
    <r>
      <rPr>
        <sz val="11"/>
        <color indexed="8"/>
        <rFont val="Times New Roman"/>
        <family val="1"/>
      </rPr>
      <t xml:space="preserve"> </t>
    </r>
  </si>
  <si>
    <t>publicatie cotata ISI fara factor de impact</t>
  </si>
  <si>
    <t>Small Landscape Designs, a Premise for Urban Sustainability</t>
  </si>
  <si>
    <t>vol. 6 nr. 1</t>
  </si>
  <si>
    <t xml:space="preserve">revista  Urbanism Architecture Constructions </t>
  </si>
  <si>
    <t xml:space="preserve"> pag. 91-94</t>
  </si>
  <si>
    <t>Mircea Grigorovschi, Carmina Constanţa Gheorghiţă</t>
  </si>
  <si>
    <t>Outdoor envronments: Landscaping (High) Schoolyards-Analysis, Quality Factors and Highlights for Improving the Quality of the Educational Landscape</t>
  </si>
  <si>
    <t xml:space="preserve">Lucrari stiintifice, seria Horticultura </t>
  </si>
  <si>
    <t>reviste BDI</t>
  </si>
  <si>
    <t>vol. 58, nr. 2</t>
  </si>
  <si>
    <t>pag. 223-228</t>
  </si>
  <si>
    <t>Reshaping Outdoor Environments: Landscaping Health Facilities</t>
  </si>
  <si>
    <t>Simpozionul Ştiinţific Internaţional Horticultură, Ştiinţă, Calitate, Diversitate, Armoni, secţiunea Peisagistică</t>
  </si>
  <si>
    <t>19-20 octombrie</t>
  </si>
  <si>
    <r>
      <rPr>
        <b/>
        <sz val="11"/>
        <color indexed="8"/>
        <rFont val="Times New Roman"/>
        <family val="1"/>
      </rPr>
      <t>Mircea Grigorovschi</t>
    </r>
    <r>
      <rPr>
        <sz val="11"/>
        <color indexed="8"/>
        <rFont val="Times New Roman"/>
        <family val="1"/>
      </rPr>
      <t xml:space="preserve">, Constanţa Carmina GHEORGHIŢĂ </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</si>
</sst>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_l_e_i"/>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s>
  <fonts count="79">
    <font>
      <sz val="11"/>
      <color theme="1"/>
      <name val="Calibri"/>
      <family val="2"/>
    </font>
    <font>
      <sz val="11"/>
      <color indexed="8"/>
      <name val="Calibri"/>
      <family val="2"/>
    </font>
    <font>
      <sz val="12"/>
      <color indexed="8"/>
      <name val="Calibri"/>
      <family val="2"/>
    </font>
    <font>
      <b/>
      <sz val="12"/>
      <color indexed="8"/>
      <name val="Calibri"/>
      <family val="2"/>
    </font>
    <font>
      <b/>
      <sz val="11"/>
      <color indexed="8"/>
      <name val="Calibri"/>
      <family val="2"/>
    </font>
    <font>
      <sz val="11"/>
      <color indexed="10"/>
      <name val="Calibri"/>
      <family val="2"/>
    </font>
    <font>
      <sz val="11"/>
      <name val="Calibri"/>
      <family val="2"/>
    </font>
    <font>
      <sz val="12"/>
      <name val="Calibri"/>
      <family val="2"/>
    </font>
    <font>
      <sz val="8"/>
      <name val="Calibri"/>
      <family val="2"/>
    </font>
    <font>
      <u val="single"/>
      <sz val="11"/>
      <color indexed="12"/>
      <name val="Calibri"/>
      <family val="2"/>
    </font>
    <font>
      <sz val="10"/>
      <color indexed="8"/>
      <name val="Calibri"/>
      <family val="2"/>
    </font>
    <font>
      <sz val="11"/>
      <color indexed="8"/>
      <name val="Symbol"/>
      <family val="1"/>
    </font>
    <font>
      <sz val="12.65"/>
      <color indexed="8"/>
      <name val="Calibri"/>
      <family val="2"/>
    </font>
    <font>
      <i/>
      <sz val="11"/>
      <color indexed="8"/>
      <name val="Calibri"/>
      <family val="2"/>
    </font>
    <font>
      <i/>
      <sz val="11"/>
      <color indexed="8"/>
      <name val="Times New Roman"/>
      <family val="1"/>
    </font>
    <font>
      <sz val="11"/>
      <color indexed="8"/>
      <name val="Times New Roman"/>
      <family val="1"/>
    </font>
    <font>
      <b/>
      <sz val="11"/>
      <color indexed="8"/>
      <name val="Times New Roman"/>
      <family val="1"/>
    </font>
    <font>
      <sz val="11"/>
      <color indexed="8"/>
      <name val="Times New"/>
      <family val="0"/>
    </font>
    <font>
      <sz val="11"/>
      <color indexed="8"/>
      <name val="Arial"/>
      <family val="2"/>
    </font>
    <font>
      <i/>
      <sz val="11"/>
      <color indexed="8"/>
      <name val="Arial"/>
      <family val="2"/>
    </font>
    <font>
      <sz val="12"/>
      <color indexed="8"/>
      <name val="Times New Roman"/>
      <family val="1"/>
    </font>
    <font>
      <b/>
      <i/>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i/>
      <sz val="10"/>
      <color indexed="8"/>
      <name val="Arial"/>
      <family val="2"/>
    </font>
    <font>
      <i/>
      <sz val="11"/>
      <color indexed="8"/>
      <name val="Times New"/>
      <family val="0"/>
    </font>
    <font>
      <sz val="10"/>
      <color indexed="8"/>
      <name val="Times New"/>
      <family val="0"/>
    </font>
    <font>
      <sz val="12"/>
      <color indexed="8"/>
      <name val="Times New"/>
      <family val="0"/>
    </font>
    <font>
      <sz val="10"/>
      <color indexed="8"/>
      <name val="Arial"/>
      <family val="2"/>
    </font>
    <font>
      <sz val="8"/>
      <name val="Tahoma"/>
      <family val="2"/>
    </font>
    <font>
      <sz val="8"/>
      <color indexed="8"/>
      <name val="Arial"/>
      <family val="2"/>
    </font>
    <font>
      <i/>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sz val="12"/>
      <color theme="1"/>
      <name val="Calibri"/>
      <family val="2"/>
    </font>
    <font>
      <i/>
      <sz val="11"/>
      <color theme="1"/>
      <name val="Times New Roman"/>
      <family val="1"/>
    </font>
    <font>
      <sz val="11"/>
      <color rgb="FF000000"/>
      <name val="Times New Roman"/>
      <family val="1"/>
    </font>
    <font>
      <i/>
      <sz val="11"/>
      <color rgb="FF000000"/>
      <name val="Times New Roman"/>
      <family val="1"/>
    </font>
    <font>
      <b/>
      <sz val="11"/>
      <color rgb="FF000000"/>
      <name val="Times New Roman"/>
      <family val="1"/>
    </font>
    <font>
      <sz val="11"/>
      <color theme="1"/>
      <name val="Times New Roman"/>
      <family val="1"/>
    </font>
    <font>
      <b/>
      <sz val="11"/>
      <color theme="1"/>
      <name val="Times New Roman"/>
      <family val="1"/>
    </font>
    <font>
      <sz val="12"/>
      <color theme="1"/>
      <name val="Times New Roman"/>
      <family val="1"/>
    </font>
    <font>
      <i/>
      <sz val="10"/>
      <color rgb="FF000000"/>
      <name val="Arial"/>
      <family val="2"/>
    </font>
    <font>
      <sz val="11"/>
      <color theme="1"/>
      <name val="Times New"/>
      <family val="0"/>
    </font>
    <font>
      <i/>
      <sz val="11"/>
      <color theme="1"/>
      <name val="Times New"/>
      <family val="0"/>
    </font>
    <font>
      <sz val="10"/>
      <color rgb="FF000000"/>
      <name val="Times New"/>
      <family val="0"/>
    </font>
    <font>
      <sz val="12"/>
      <color theme="1"/>
      <name val="Times New"/>
      <family val="0"/>
    </font>
    <font>
      <sz val="11"/>
      <color rgb="FF000000"/>
      <name val="Times New"/>
      <family val="0"/>
    </font>
    <font>
      <i/>
      <sz val="11"/>
      <color rgb="FF000000"/>
      <name val="Times New"/>
      <family val="0"/>
    </font>
    <font>
      <sz val="10"/>
      <color rgb="FF000000"/>
      <name val="Arial"/>
      <family val="2"/>
    </font>
    <font>
      <sz val="8"/>
      <color theme="1"/>
      <name val="Arial"/>
      <family val="2"/>
    </font>
    <font>
      <i/>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rgb="FFC8EBB7"/>
        <bgColor indexed="64"/>
      </patternFill>
    </fill>
    <fill>
      <patternFill patternType="solid">
        <fgColor theme="3" tint="0.5999900102615356"/>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style="thin"/>
      <bottom/>
    </border>
    <border>
      <left style="thin">
        <color indexed="8"/>
      </left>
      <right style="thin">
        <color indexed="8"/>
      </right>
      <top style="thin">
        <color indexed="8"/>
      </top>
      <bottom/>
    </border>
    <border>
      <left style="thin"/>
      <right style="thin"/>
      <top style="thin"/>
      <bottom style="medium"/>
    </border>
    <border>
      <left style="medium"/>
      <right style="thin"/>
      <top style="thin"/>
      <bottom style="thin"/>
    </border>
    <border>
      <left style="medium"/>
      <right style="thin"/>
      <top style="thin"/>
      <bottom style="medium"/>
    </border>
    <border>
      <left style="thin">
        <color indexed="8"/>
      </left>
      <right style="thin">
        <color indexed="8"/>
      </right>
      <top/>
      <bottom style="thin">
        <color indexed="8"/>
      </bottom>
    </border>
    <border>
      <left/>
      <right/>
      <top/>
      <bottom style="thin"/>
    </border>
    <border>
      <left style="thin">
        <color indexed="8"/>
      </left>
      <right style="thin">
        <color indexed="8"/>
      </right>
      <top/>
      <bottom/>
    </border>
    <border>
      <left style="thin"/>
      <right style="thin"/>
      <top style="thin">
        <color indexed="8"/>
      </top>
      <bottom style="thin"/>
    </border>
    <border>
      <left style="thin">
        <color indexed="8"/>
      </left>
      <right style="thin">
        <color indexed="8"/>
      </right>
      <top style="thin">
        <color indexed="8"/>
      </top>
      <bottom style="thin"/>
    </border>
    <border>
      <left style="thin">
        <color indexed="8"/>
      </left>
      <right/>
      <top style="thin">
        <color indexed="8"/>
      </top>
      <bottom style="thin">
        <color indexed="8"/>
      </bottom>
    </border>
    <border>
      <left style="thin"/>
      <right style="thin"/>
      <top style="double"/>
      <bottom style="double"/>
    </border>
    <border>
      <left style="thin"/>
      <right style="thin"/>
      <top/>
      <bottom style="thin"/>
    </border>
    <border>
      <left style="medium"/>
      <right style="thin"/>
      <top style="medium"/>
      <bottom style="thin"/>
    </border>
    <border>
      <left style="thin"/>
      <right style="thin"/>
      <top style="medium"/>
      <bottom style="thin"/>
    </border>
    <border>
      <left style="medium"/>
      <right style="thin"/>
      <top/>
      <bottom style="thin"/>
    </border>
    <border>
      <left style="thin"/>
      <right style="thin"/>
      <top/>
      <bottom style="medium"/>
    </border>
    <border>
      <left style="medium"/>
      <right/>
      <top style="medium"/>
      <bottom style="medium"/>
    </border>
    <border>
      <left/>
      <right style="medium"/>
      <top style="medium"/>
      <bottom style="medium"/>
    </border>
    <border>
      <left style="thin"/>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
      <left style="medium"/>
      <right style="thin"/>
      <top style="medium"/>
      <bottom/>
    </border>
    <border>
      <left style="thin"/>
      <right style="thin"/>
      <top style="medium"/>
      <bottom/>
    </border>
    <border>
      <left style="thin"/>
      <right style="medium"/>
      <top style="medium"/>
      <bottom/>
    </border>
    <border>
      <left style="thin"/>
      <right style="medium"/>
      <top style="thin"/>
      <bottom style="medium"/>
    </border>
    <border>
      <left style="thin"/>
      <right style="medium"/>
      <top style="medium"/>
      <bottom style="thin"/>
    </border>
    <border>
      <left/>
      <right style="thin"/>
      <top style="thin"/>
      <bottom style="thin"/>
    </border>
    <border>
      <left/>
      <right style="thin"/>
      <top/>
      <bottom style="thin"/>
    </border>
    <border>
      <left/>
      <right style="thin"/>
      <top style="medium"/>
      <bottom style="medium"/>
    </border>
    <border>
      <left style="thin"/>
      <right style="medium"/>
      <top/>
      <bottom style="thin"/>
    </border>
    <border>
      <left/>
      <right/>
      <top style="medium"/>
      <bottom/>
    </border>
    <border>
      <left style="thin"/>
      <right style="thin"/>
      <top/>
      <bottom/>
    </border>
    <border>
      <left style="thin"/>
      <right style="medium"/>
      <top style="thin"/>
      <bottom>
        <color indexed="63"/>
      </bottom>
    </border>
    <border>
      <left style="medium"/>
      <right/>
      <top>
        <color indexed="63"/>
      </top>
      <bottom style="medium"/>
    </border>
    <border>
      <left/>
      <right style="medium"/>
      <top>
        <color indexed="63"/>
      </top>
      <bottom style="medium"/>
    </border>
    <border>
      <left style="thin"/>
      <right/>
      <top style="thin"/>
      <bottom style="thin"/>
    </border>
    <border>
      <left style="thin"/>
      <right/>
      <top style="thin"/>
      <bottom style="medium"/>
    </border>
    <border>
      <left style="medium"/>
      <right style="thin"/>
      <top/>
      <bottom>
        <color indexed="63"/>
      </bottom>
    </border>
    <border>
      <left style="medium"/>
      <right style="thin"/>
      <top style="thin"/>
      <bottom>
        <color indexed="63"/>
      </bottom>
    </border>
    <border>
      <left style="thin"/>
      <right style="medium"/>
      <top>
        <color indexed="63"/>
      </top>
      <bottom>
        <color indexed="63"/>
      </bottom>
    </border>
    <border>
      <left/>
      <right style="thin"/>
      <top style="medium"/>
      <bottom>
        <color indexed="63"/>
      </bottom>
    </border>
    <border>
      <left/>
      <right/>
      <top/>
      <bottom style="thin">
        <color indexed="8"/>
      </bottom>
    </border>
    <border>
      <left/>
      <right style="thin"/>
      <top/>
      <bottom/>
    </border>
    <border>
      <left style="thin"/>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534">
    <xf numFmtId="0" fontId="0" fillId="0" borderId="0" xfId="0" applyFont="1" applyAlignment="1">
      <alignment/>
    </xf>
    <xf numFmtId="0" fontId="4" fillId="0" borderId="0" xfId="0" applyFont="1" applyAlignment="1">
      <alignment/>
    </xf>
    <xf numFmtId="0" fontId="2" fillId="0" borderId="0" xfId="0" applyFont="1" applyAlignment="1" applyProtection="1">
      <alignment horizontal="center" vertical="center"/>
      <protection hidden="1"/>
    </xf>
    <xf numFmtId="1" fontId="2" fillId="0" borderId="0" xfId="0" applyNumberFormat="1" applyFont="1" applyAlignment="1" applyProtection="1">
      <alignment horizontal="center" vertical="center"/>
      <protection hidden="1"/>
    </xf>
    <xf numFmtId="0" fontId="2" fillId="0" borderId="0" xfId="0" applyFont="1" applyBorder="1" applyAlignment="1" applyProtection="1">
      <alignment horizontal="center" vertical="center" wrapText="1"/>
      <protection hidden="1"/>
    </xf>
    <xf numFmtId="0" fontId="2" fillId="0" borderId="0" xfId="0" applyFont="1" applyAlignment="1" applyProtection="1">
      <alignment/>
      <protection hidden="1"/>
    </xf>
    <xf numFmtId="0" fontId="2" fillId="0" borderId="0" xfId="0" applyFont="1" applyAlignment="1">
      <alignment/>
    </xf>
    <xf numFmtId="2" fontId="3" fillId="0" borderId="0" xfId="0" applyNumberFormat="1" applyFont="1" applyBorder="1" applyAlignment="1" applyProtection="1">
      <alignment horizontal="center" vertical="center" wrapText="1"/>
      <protection hidden="1"/>
    </xf>
    <xf numFmtId="2" fontId="2" fillId="0" borderId="0" xfId="0" applyNumberFormat="1" applyFont="1" applyBorder="1" applyAlignment="1" applyProtection="1">
      <alignment horizontal="center" vertical="center" wrapText="1"/>
      <protection hidden="1"/>
    </xf>
    <xf numFmtId="0" fontId="2" fillId="0" borderId="0" xfId="0" applyFont="1" applyBorder="1" applyAlignment="1" applyProtection="1" quotePrefix="1">
      <alignment/>
      <protection hidden="1"/>
    </xf>
    <xf numFmtId="0" fontId="2" fillId="0" borderId="0" xfId="0" applyFont="1" applyBorder="1" applyAlignment="1" applyProtection="1">
      <alignment/>
      <protection hidden="1"/>
    </xf>
    <xf numFmtId="0" fontId="0" fillId="0" borderId="10" xfId="0" applyBorder="1" applyAlignment="1">
      <alignment wrapText="1"/>
    </xf>
    <xf numFmtId="0" fontId="4" fillId="0" borderId="10" xfId="0" applyFont="1" applyBorder="1" applyAlignment="1">
      <alignment wrapText="1"/>
    </xf>
    <xf numFmtId="0" fontId="0" fillId="0" borderId="11" xfId="0" applyBorder="1" applyAlignment="1">
      <alignment/>
    </xf>
    <xf numFmtId="0" fontId="0" fillId="0" borderId="12" xfId="0" applyBorder="1" applyAlignment="1">
      <alignment/>
    </xf>
    <xf numFmtId="0" fontId="1" fillId="0" borderId="10" xfId="0" applyFont="1" applyBorder="1" applyAlignment="1">
      <alignment wrapText="1"/>
    </xf>
    <xf numFmtId="0" fontId="1" fillId="0" borderId="0" xfId="0" applyFont="1" applyBorder="1" applyAlignment="1">
      <alignment wrapText="1"/>
    </xf>
    <xf numFmtId="0" fontId="2" fillId="0" borderId="0" xfId="0" applyFont="1" applyAlignment="1" applyProtection="1">
      <alignment horizontal="left" vertical="center"/>
      <protection hidden="1"/>
    </xf>
    <xf numFmtId="0" fontId="0" fillId="0" borderId="0" xfId="0" applyBorder="1" applyAlignment="1">
      <alignment wrapText="1"/>
    </xf>
    <xf numFmtId="0" fontId="0" fillId="0" borderId="11" xfId="0" applyBorder="1" applyAlignment="1">
      <alignment horizontal="center"/>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0" fillId="0" borderId="0" xfId="0" applyBorder="1" applyAlignment="1">
      <alignment/>
    </xf>
    <xf numFmtId="0" fontId="2" fillId="0" borderId="11" xfId="0" applyFont="1" applyBorder="1" applyAlignment="1">
      <alignment wrapText="1"/>
    </xf>
    <xf numFmtId="0" fontId="2" fillId="0" borderId="0" xfId="0" applyFont="1" applyBorder="1" applyAlignment="1">
      <alignment horizontal="center" vertical="center" wrapText="1"/>
    </xf>
    <xf numFmtId="0" fontId="2" fillId="0" borderId="0" xfId="0" applyFont="1" applyFill="1" applyBorder="1" applyAlignment="1">
      <alignment horizontal="center" vertical="center" wrapText="1"/>
    </xf>
    <xf numFmtId="0" fontId="6" fillId="0" borderId="0" xfId="0" applyFont="1" applyBorder="1" applyAlignment="1">
      <alignment wrapText="1"/>
    </xf>
    <xf numFmtId="0" fontId="1" fillId="0" borderId="0" xfId="0" applyFont="1" applyBorder="1" applyAlignment="1">
      <alignment wrapText="1"/>
    </xf>
    <xf numFmtId="0" fontId="2" fillId="0" borderId="11" xfId="0" applyFont="1" applyBorder="1" applyAlignment="1" quotePrefix="1">
      <alignment horizontal="center" vertical="center" wrapText="1"/>
    </xf>
    <xf numFmtId="0" fontId="2" fillId="0" borderId="0" xfId="0" applyFont="1" applyAlignment="1">
      <alignment horizontal="center" vertical="center" wrapText="1"/>
    </xf>
    <xf numFmtId="0" fontId="6" fillId="0" borderId="10" xfId="0" applyFont="1" applyBorder="1" applyAlignment="1">
      <alignment wrapText="1"/>
    </xf>
    <xf numFmtId="0" fontId="2" fillId="0" borderId="0" xfId="0" applyFont="1" applyAlignment="1">
      <alignment/>
    </xf>
    <xf numFmtId="0" fontId="0" fillId="0" borderId="0" xfId="0" applyAlignment="1">
      <alignment horizontal="center" vertical="center" wrapText="1"/>
    </xf>
    <xf numFmtId="0" fontId="0" fillId="0" borderId="0" xfId="0" applyFill="1" applyBorder="1" applyAlignment="1">
      <alignment wrapText="1"/>
    </xf>
    <xf numFmtId="0" fontId="1" fillId="0" borderId="13" xfId="0" applyFont="1" applyBorder="1" applyAlignment="1">
      <alignment wrapText="1"/>
    </xf>
    <xf numFmtId="0" fontId="2" fillId="0" borderId="0" xfId="0" applyFont="1" applyBorder="1" applyAlignment="1">
      <alignment/>
    </xf>
    <xf numFmtId="0" fontId="0" fillId="0" borderId="0" xfId="0" applyAlignment="1">
      <alignment horizontal="left"/>
    </xf>
    <xf numFmtId="0" fontId="3" fillId="0" borderId="0" xfId="0" applyFont="1" applyAlignment="1" applyProtection="1">
      <alignment horizontal="center" vertical="center"/>
      <protection hidden="1"/>
    </xf>
    <xf numFmtId="0" fontId="3" fillId="0" borderId="0" xfId="0" applyFont="1" applyAlignment="1" applyProtection="1">
      <alignment vertical="center"/>
      <protection hidden="1"/>
    </xf>
    <xf numFmtId="0" fontId="3" fillId="0" borderId="0" xfId="0" applyFont="1" applyAlignment="1">
      <alignment wrapText="1"/>
    </xf>
    <xf numFmtId="0" fontId="1" fillId="0" borderId="11" xfId="0" applyFont="1" applyBorder="1" applyAlignment="1">
      <alignment horizontal="center" vertical="center" wrapText="1"/>
    </xf>
    <xf numFmtId="0" fontId="2" fillId="0" borderId="0" xfId="0" applyFont="1" applyAlignment="1" applyProtection="1">
      <alignment vertical="center"/>
      <protection hidden="1"/>
    </xf>
    <xf numFmtId="0" fontId="0" fillId="0" borderId="0" xfId="0" applyBorder="1" applyAlignment="1">
      <alignment horizontal="center" vertical="center"/>
    </xf>
    <xf numFmtId="2" fontId="4" fillId="0" borderId="0" xfId="0" applyNumberFormat="1" applyFont="1" applyBorder="1" applyAlignment="1">
      <alignment horizontal="center" vertical="center"/>
    </xf>
    <xf numFmtId="0" fontId="0" fillId="0" borderId="0" xfId="0" applyFill="1" applyBorder="1" applyAlignment="1">
      <alignment horizontal="center" vertical="center"/>
    </xf>
    <xf numFmtId="0" fontId="2" fillId="0" borderId="0" xfId="0" applyFont="1" applyAlignment="1">
      <alignment/>
    </xf>
    <xf numFmtId="0" fontId="2" fillId="0" borderId="0" xfId="0" applyFont="1" applyBorder="1" applyAlignment="1">
      <alignment wrapText="1"/>
    </xf>
    <xf numFmtId="0" fontId="7" fillId="0" borderId="0" xfId="0" applyFont="1" applyBorder="1" applyAlignment="1">
      <alignment wrapText="1"/>
    </xf>
    <xf numFmtId="0" fontId="2" fillId="0" borderId="0" xfId="0" applyFont="1" applyFill="1" applyBorder="1" applyAlignment="1">
      <alignment wrapText="1"/>
    </xf>
    <xf numFmtId="0" fontId="2" fillId="0" borderId="0" xfId="0" applyFont="1" applyAlignment="1">
      <alignment horizontal="center"/>
    </xf>
    <xf numFmtId="0" fontId="2" fillId="0" borderId="14" xfId="0" applyFont="1" applyBorder="1" applyAlignment="1">
      <alignment horizontal="center" vertical="center" wrapText="1"/>
    </xf>
    <xf numFmtId="0" fontId="2" fillId="0" borderId="0" xfId="0" applyNumberFormat="1" applyFont="1" applyFill="1" applyBorder="1" applyAlignment="1" applyProtection="1">
      <alignment horizontal="center" vertical="center" wrapText="1"/>
      <protection locked="0"/>
    </xf>
    <xf numFmtId="0" fontId="3" fillId="0" borderId="0" xfId="0" applyFont="1" applyAlignment="1">
      <alignment horizontal="center" vertical="center" wrapText="1"/>
    </xf>
    <xf numFmtId="0" fontId="2" fillId="0" borderId="0" xfId="0" applyFont="1" applyFill="1" applyBorder="1" applyAlignment="1">
      <alignment horizontal="center" vertical="center"/>
    </xf>
    <xf numFmtId="0" fontId="0" fillId="0" borderId="0" xfId="0" applyAlignment="1">
      <alignment wrapText="1"/>
    </xf>
    <xf numFmtId="0" fontId="0" fillId="0" borderId="0" xfId="0" applyFill="1" applyAlignment="1">
      <alignment/>
    </xf>
    <xf numFmtId="0" fontId="0" fillId="0" borderId="0" xfId="0" applyFill="1" applyBorder="1" applyAlignment="1">
      <alignment/>
    </xf>
    <xf numFmtId="0" fontId="3" fillId="0" borderId="0" xfId="0" applyFont="1" applyBorder="1" applyAlignment="1">
      <alignment horizontal="center" vertical="center" wrapText="1"/>
    </xf>
    <xf numFmtId="0" fontId="3" fillId="0" borderId="0" xfId="0" applyFont="1" applyBorder="1" applyAlignment="1">
      <alignment horizontal="center" wrapText="1"/>
    </xf>
    <xf numFmtId="0" fontId="4" fillId="0" borderId="0" xfId="0" applyFont="1" applyAlignment="1">
      <alignment horizontal="center" vertical="center" wrapText="1"/>
    </xf>
    <xf numFmtId="0" fontId="5" fillId="0" borderId="0" xfId="0" applyFont="1" applyAlignment="1">
      <alignment/>
    </xf>
    <xf numFmtId="0" fontId="3" fillId="0" borderId="0" xfId="0" applyFont="1" applyBorder="1" applyAlignment="1" applyProtection="1">
      <alignment horizontal="center" vertical="center" wrapText="1"/>
      <protection hidden="1"/>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3" fillId="0" borderId="0" xfId="0" applyFont="1" applyBorder="1" applyAlignment="1">
      <alignment wrapText="1"/>
    </xf>
    <xf numFmtId="0" fontId="0" fillId="0" borderId="17" xfId="0" applyBorder="1" applyAlignment="1">
      <alignment wrapText="1"/>
    </xf>
    <xf numFmtId="0" fontId="4" fillId="0" borderId="0" xfId="0" applyFont="1" applyBorder="1" applyAlignment="1">
      <alignment horizontal="center" wrapText="1"/>
    </xf>
    <xf numFmtId="0" fontId="2" fillId="0" borderId="11" xfId="0" applyFont="1" applyFill="1" applyBorder="1" applyAlignment="1" applyProtection="1">
      <alignment horizontal="left" vertical="center" wrapText="1"/>
      <protection/>
    </xf>
    <xf numFmtId="0" fontId="3" fillId="0" borderId="18" xfId="0" applyFont="1" applyBorder="1" applyAlignment="1">
      <alignment horizontal="center" vertical="center" wrapText="1"/>
    </xf>
    <xf numFmtId="0" fontId="4" fillId="0" borderId="10" xfId="0" applyFont="1" applyBorder="1" applyAlignment="1">
      <alignment horizontal="center" wrapText="1"/>
    </xf>
    <xf numFmtId="0" fontId="0" fillId="0" borderId="0" xfId="0" applyAlignment="1">
      <alignment horizontal="center"/>
    </xf>
    <xf numFmtId="0" fontId="1" fillId="0" borderId="10" xfId="0" applyFont="1" applyBorder="1" applyAlignment="1">
      <alignment vertical="top" wrapText="1"/>
    </xf>
    <xf numFmtId="0" fontId="0" fillId="0" borderId="10" xfId="0" applyBorder="1" applyAlignment="1">
      <alignment vertical="top" wrapText="1"/>
    </xf>
    <xf numFmtId="0" fontId="0" fillId="0" borderId="13" xfId="0" applyBorder="1" applyAlignment="1">
      <alignment vertical="top" wrapText="1"/>
    </xf>
    <xf numFmtId="0" fontId="0" fillId="0" borderId="17" xfId="0" applyBorder="1" applyAlignment="1">
      <alignment vertical="top" wrapText="1"/>
    </xf>
    <xf numFmtId="0" fontId="0" fillId="0" borderId="10" xfId="0" applyBorder="1" applyAlignment="1">
      <alignment horizontal="center" vertical="top" wrapText="1"/>
    </xf>
    <xf numFmtId="0" fontId="0" fillId="0" borderId="13" xfId="0" applyBorder="1" applyAlignment="1">
      <alignment horizontal="center" vertical="top" wrapText="1"/>
    </xf>
    <xf numFmtId="0" fontId="0" fillId="0" borderId="19" xfId="0" applyBorder="1" applyAlignment="1">
      <alignment horizontal="center" vertical="top" wrapText="1"/>
    </xf>
    <xf numFmtId="0" fontId="0" fillId="0" borderId="17" xfId="0" applyBorder="1" applyAlignment="1">
      <alignment horizontal="center" vertical="top" wrapText="1"/>
    </xf>
    <xf numFmtId="0" fontId="0" fillId="0" borderId="20" xfId="0" applyBorder="1" applyAlignment="1">
      <alignment vertical="top" wrapText="1"/>
    </xf>
    <xf numFmtId="0" fontId="0" fillId="0" borderId="20" xfId="0" applyBorder="1" applyAlignment="1">
      <alignment horizontal="center" vertical="top" wrapText="1"/>
    </xf>
    <xf numFmtId="0" fontId="0" fillId="0" borderId="20" xfId="0" applyBorder="1" applyAlignment="1">
      <alignment horizontal="center" vertical="top"/>
    </xf>
    <xf numFmtId="0" fontId="1" fillId="0" borderId="21" xfId="0" applyFont="1" applyBorder="1" applyAlignment="1">
      <alignment vertical="top" wrapText="1"/>
    </xf>
    <xf numFmtId="0" fontId="1" fillId="0" borderId="17" xfId="0" applyFont="1" applyBorder="1" applyAlignment="1">
      <alignment vertical="top" wrapText="1"/>
    </xf>
    <xf numFmtId="0" fontId="58" fillId="0" borderId="0" xfId="0" applyFont="1" applyAlignment="1">
      <alignment/>
    </xf>
    <xf numFmtId="0" fontId="4" fillId="0" borderId="11" xfId="0" applyFont="1" applyBorder="1" applyAlignment="1">
      <alignment/>
    </xf>
    <xf numFmtId="0" fontId="4" fillId="0" borderId="11" xfId="0" applyFont="1" applyBorder="1" applyAlignment="1">
      <alignment horizontal="center"/>
    </xf>
    <xf numFmtId="0" fontId="4" fillId="0" borderId="11" xfId="0" applyFont="1" applyBorder="1" applyAlignment="1">
      <alignment horizontal="center" wrapText="1"/>
    </xf>
    <xf numFmtId="0" fontId="4" fillId="0" borderId="10" xfId="0" applyFont="1" applyBorder="1" applyAlignment="1">
      <alignment horizontal="center" vertical="top" wrapText="1"/>
    </xf>
    <xf numFmtId="0" fontId="1" fillId="0" borderId="17" xfId="0" applyFont="1" applyBorder="1" applyAlignment="1">
      <alignment horizontal="center" vertical="top" wrapText="1"/>
    </xf>
    <xf numFmtId="0" fontId="1" fillId="0" borderId="10" xfId="0" applyFont="1" applyBorder="1" applyAlignment="1">
      <alignment horizontal="center" vertical="top" wrapText="1"/>
    </xf>
    <xf numFmtId="0" fontId="1" fillId="0" borderId="13" xfId="0" applyFont="1" applyBorder="1" applyAlignment="1">
      <alignment horizontal="center" vertical="top" wrapText="1"/>
    </xf>
    <xf numFmtId="0" fontId="1" fillId="0" borderId="19" xfId="0" applyFont="1" applyBorder="1" applyAlignment="1">
      <alignment horizontal="center" vertical="top" wrapText="1"/>
    </xf>
    <xf numFmtId="0" fontId="1" fillId="0" borderId="11" xfId="0" applyFont="1" applyBorder="1" applyAlignment="1">
      <alignment horizontal="center" vertical="top" wrapText="1"/>
    </xf>
    <xf numFmtId="0" fontId="1" fillId="0" borderId="22" xfId="0" applyFont="1" applyBorder="1" applyAlignment="1">
      <alignment horizontal="center" vertical="top" wrapText="1"/>
    </xf>
    <xf numFmtId="0" fontId="0" fillId="0" borderId="12" xfId="0" applyBorder="1" applyAlignment="1">
      <alignment horizontal="center"/>
    </xf>
    <xf numFmtId="0" fontId="0" fillId="0" borderId="23" xfId="0" applyBorder="1" applyAlignment="1">
      <alignment horizontal="center"/>
    </xf>
    <xf numFmtId="0" fontId="0" fillId="0" borderId="23" xfId="0" applyBorder="1" applyAlignment="1">
      <alignment/>
    </xf>
    <xf numFmtId="165" fontId="0" fillId="0" borderId="24" xfId="0" applyNumberFormat="1" applyFont="1" applyBorder="1" applyAlignment="1">
      <alignment horizontal="center" vertical="top"/>
    </xf>
    <xf numFmtId="165" fontId="0" fillId="0" borderId="11" xfId="0" applyNumberFormat="1" applyFont="1" applyBorder="1" applyAlignment="1">
      <alignment horizontal="center" vertical="top"/>
    </xf>
    <xf numFmtId="165" fontId="0" fillId="0" borderId="12" xfId="0" applyNumberFormat="1" applyFont="1" applyBorder="1" applyAlignment="1">
      <alignment horizontal="center" vertical="top"/>
    </xf>
    <xf numFmtId="165" fontId="0" fillId="0" borderId="11" xfId="0" applyNumberFormat="1" applyBorder="1" applyAlignment="1">
      <alignment horizontal="center"/>
    </xf>
    <xf numFmtId="165" fontId="0" fillId="0" borderId="12" xfId="0" applyNumberFormat="1" applyBorder="1" applyAlignment="1">
      <alignment horizontal="center"/>
    </xf>
    <xf numFmtId="165" fontId="58" fillId="0" borderId="23" xfId="0" applyNumberFormat="1" applyFont="1" applyBorder="1" applyAlignment="1">
      <alignment horizontal="center"/>
    </xf>
    <xf numFmtId="0" fontId="1" fillId="0" borderId="25" xfId="0" applyNumberFormat="1" applyFont="1" applyBorder="1" applyAlignment="1" applyProtection="1">
      <alignment horizontal="center" vertical="center" wrapText="1"/>
      <protection locked="0"/>
    </xf>
    <xf numFmtId="49" fontId="1" fillId="0" borderId="26" xfId="0" applyNumberFormat="1" applyFont="1" applyBorder="1" applyAlignment="1" applyProtection="1">
      <alignment horizontal="left" vertical="center" wrapText="1"/>
      <protection locked="0"/>
    </xf>
    <xf numFmtId="49" fontId="1" fillId="0" borderId="26" xfId="0" applyNumberFormat="1" applyFont="1" applyBorder="1" applyAlignment="1" applyProtection="1">
      <alignment horizontal="center" vertical="center" wrapText="1"/>
      <protection locked="0"/>
    </xf>
    <xf numFmtId="1" fontId="1" fillId="0" borderId="26" xfId="0" applyNumberFormat="1" applyFont="1" applyBorder="1" applyAlignment="1" applyProtection="1">
      <alignment horizontal="center" vertical="center" wrapText="1"/>
      <protection locked="0"/>
    </xf>
    <xf numFmtId="0" fontId="1" fillId="0" borderId="27" xfId="0" applyNumberFormat="1" applyFont="1" applyBorder="1" applyAlignment="1" applyProtection="1">
      <alignment horizontal="center" vertical="center" wrapText="1"/>
      <protection locked="0"/>
    </xf>
    <xf numFmtId="49" fontId="1" fillId="0" borderId="24" xfId="0" applyNumberFormat="1"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1" fillId="0" borderId="11" xfId="0" applyFont="1" applyBorder="1" applyAlignment="1" applyProtection="1">
      <alignment horizontal="center" vertical="center" wrapText="1"/>
      <protection locked="0"/>
    </xf>
    <xf numFmtId="1" fontId="1" fillId="0" borderId="11" xfId="0" applyNumberFormat="1" applyFont="1" applyBorder="1" applyAlignment="1" applyProtection="1">
      <alignment horizontal="center" vertical="center" wrapText="1"/>
      <protection locked="0"/>
    </xf>
    <xf numFmtId="1" fontId="1" fillId="0" borderId="24" xfId="0" applyNumberFormat="1" applyFont="1" applyBorder="1" applyAlignment="1" applyProtection="1">
      <alignment horizontal="center" vertical="center" wrapText="1"/>
      <protection locked="0"/>
    </xf>
    <xf numFmtId="0" fontId="1" fillId="0" borderId="14" xfId="0" applyFont="1" applyBorder="1" applyAlignment="1" applyProtection="1">
      <alignment horizontal="left" vertical="center" wrapText="1"/>
      <protection locked="0"/>
    </xf>
    <xf numFmtId="0" fontId="1" fillId="0" borderId="14" xfId="0" applyFont="1" applyBorder="1" applyAlignment="1" applyProtection="1">
      <alignment horizontal="center" vertical="center" wrapText="1"/>
      <protection locked="0"/>
    </xf>
    <xf numFmtId="1" fontId="1" fillId="0" borderId="14" xfId="0" applyNumberFormat="1" applyFont="1" applyBorder="1" applyAlignment="1" applyProtection="1">
      <alignment horizontal="center" vertical="center" wrapText="1"/>
      <protection locked="0"/>
    </xf>
    <xf numFmtId="1" fontId="1" fillId="0" borderId="28" xfId="0" applyNumberFormat="1" applyFont="1" applyBorder="1" applyAlignment="1" applyProtection="1">
      <alignment horizontal="center" vertical="center" wrapText="1"/>
      <protection locked="0"/>
    </xf>
    <xf numFmtId="0" fontId="0" fillId="0" borderId="0" xfId="0" applyFont="1" applyAlignment="1">
      <alignment/>
    </xf>
    <xf numFmtId="0" fontId="1" fillId="0" borderId="16" xfId="0" applyNumberFormat="1" applyFont="1" applyBorder="1" applyAlignment="1" applyProtection="1">
      <alignment horizontal="center" vertical="center" wrapText="1"/>
      <protection locked="0"/>
    </xf>
    <xf numFmtId="0" fontId="4" fillId="0" borderId="29" xfId="0" applyFont="1" applyBorder="1" applyAlignment="1">
      <alignment/>
    </xf>
    <xf numFmtId="165" fontId="4" fillId="0" borderId="30" xfId="0" applyNumberFormat="1" applyFont="1" applyBorder="1" applyAlignment="1">
      <alignment horizontal="center"/>
    </xf>
    <xf numFmtId="0" fontId="1" fillId="0" borderId="27" xfId="0" applyNumberFormat="1" applyFont="1" applyBorder="1" applyAlignment="1" applyProtection="1">
      <alignment horizontal="center" vertical="center" wrapText="1"/>
      <protection locked="0"/>
    </xf>
    <xf numFmtId="0" fontId="1" fillId="0" borderId="24" xfId="0" applyFont="1" applyBorder="1" applyAlignment="1">
      <alignment horizontal="center" vertical="center" wrapText="1"/>
    </xf>
    <xf numFmtId="0" fontId="1" fillId="0" borderId="24" xfId="0" applyFont="1" applyBorder="1" applyAlignment="1">
      <alignment/>
    </xf>
    <xf numFmtId="0" fontId="1" fillId="0" borderId="15" xfId="0" applyNumberFormat="1" applyFont="1" applyBorder="1" applyAlignment="1" applyProtection="1">
      <alignment horizontal="center" vertical="center" wrapText="1"/>
      <protection locked="0"/>
    </xf>
    <xf numFmtId="49" fontId="1" fillId="0" borderId="11" xfId="0" applyNumberFormat="1" applyFont="1" applyBorder="1" applyAlignment="1">
      <alignment horizontal="center" vertical="center" wrapText="1"/>
    </xf>
    <xf numFmtId="0" fontId="1" fillId="0" borderId="11" xfId="0" applyFont="1" applyBorder="1" applyAlignment="1">
      <alignment horizontal="center" vertical="center" wrapText="1"/>
    </xf>
    <xf numFmtId="1" fontId="1" fillId="0" borderId="11" xfId="0" applyNumberFormat="1" applyFont="1" applyBorder="1" applyAlignment="1">
      <alignment horizontal="center" vertical="center" wrapText="1"/>
    </xf>
    <xf numFmtId="0" fontId="1" fillId="0" borderId="11" xfId="0" applyNumberFormat="1" applyFont="1" applyBorder="1" applyAlignment="1">
      <alignment horizontal="center" vertical="center" wrapText="1"/>
    </xf>
    <xf numFmtId="49" fontId="1" fillId="0" borderId="11" xfId="0" applyNumberFormat="1" applyFont="1" applyBorder="1" applyAlignment="1" applyProtection="1">
      <alignment horizontal="center" vertical="center" wrapText="1"/>
      <protection locked="0"/>
    </xf>
    <xf numFmtId="0" fontId="1" fillId="0" borderId="11" xfId="0" applyFont="1" applyBorder="1" applyAlignment="1">
      <alignment horizontal="center" vertical="center"/>
    </xf>
    <xf numFmtId="0" fontId="1" fillId="0" borderId="16" xfId="0" applyNumberFormat="1" applyFont="1" applyBorder="1" applyAlignment="1" applyProtection="1">
      <alignment horizontal="center" vertical="center" wrapText="1"/>
      <protection locked="0"/>
    </xf>
    <xf numFmtId="49" fontId="1" fillId="0" borderId="14" xfId="0" applyNumberFormat="1" applyFont="1" applyBorder="1" applyAlignment="1" applyProtection="1">
      <alignment horizontal="center" vertical="center" wrapText="1"/>
      <protection locked="0"/>
    </xf>
    <xf numFmtId="0" fontId="1" fillId="0" borderId="14" xfId="0" applyFont="1" applyBorder="1" applyAlignment="1">
      <alignment horizontal="center" vertical="center" wrapText="1"/>
    </xf>
    <xf numFmtId="1" fontId="1" fillId="0" borderId="14" xfId="0" applyNumberFormat="1" applyFont="1" applyBorder="1" applyAlignment="1" applyProtection="1">
      <alignment horizontal="center" vertical="center" wrapText="1"/>
      <protection locked="0"/>
    </xf>
    <xf numFmtId="0" fontId="1" fillId="0" borderId="0" xfId="0" applyFont="1" applyBorder="1" applyAlignment="1" applyProtection="1" quotePrefix="1">
      <alignment/>
      <protection hidden="1"/>
    </xf>
    <xf numFmtId="0" fontId="1" fillId="0" borderId="24" xfId="0" applyFont="1" applyBorder="1" applyAlignment="1">
      <alignment horizontal="center" vertical="center" wrapText="1"/>
    </xf>
    <xf numFmtId="49" fontId="1" fillId="0" borderId="24" xfId="0" applyNumberFormat="1" applyFont="1" applyBorder="1" applyAlignment="1" applyProtection="1">
      <alignment horizontal="center" vertical="center" wrapText="1"/>
      <protection locked="0"/>
    </xf>
    <xf numFmtId="49" fontId="1" fillId="0" borderId="11" xfId="0" applyNumberFormat="1" applyFont="1" applyBorder="1" applyAlignment="1" applyProtection="1">
      <alignment horizontal="center" vertical="center" wrapText="1"/>
      <protection locked="0"/>
    </xf>
    <xf numFmtId="165" fontId="4" fillId="0" borderId="30" xfId="0" applyNumberFormat="1" applyFont="1" applyBorder="1" applyAlignment="1" applyProtection="1" quotePrefix="1">
      <alignment horizontal="center"/>
      <protection hidden="1"/>
    </xf>
    <xf numFmtId="0" fontId="6" fillId="0" borderId="11" xfId="52" applyFont="1" applyBorder="1" applyAlignment="1" applyProtection="1">
      <alignment horizontal="center" vertical="center" wrapText="1"/>
      <protection/>
    </xf>
    <xf numFmtId="2" fontId="4" fillId="0" borderId="31" xfId="0" applyNumberFormat="1" applyFont="1" applyBorder="1" applyAlignment="1">
      <alignment horizontal="center" vertical="center" wrapText="1"/>
    </xf>
    <xf numFmtId="49" fontId="1" fillId="0" borderId="27" xfId="0" applyNumberFormat="1" applyFont="1" applyBorder="1" applyAlignment="1" applyProtection="1">
      <alignment horizontal="center" vertical="center" wrapText="1"/>
      <protection locked="0"/>
    </xf>
    <xf numFmtId="0" fontId="1" fillId="0" borderId="0" xfId="0" applyFont="1" applyBorder="1" applyAlignment="1">
      <alignment horizontal="center" vertical="center" wrapText="1"/>
    </xf>
    <xf numFmtId="49" fontId="1" fillId="0" borderId="16" xfId="0" applyNumberFormat="1" applyFont="1" applyBorder="1" applyAlignment="1" applyProtection="1">
      <alignment horizontal="center" vertical="center" wrapText="1"/>
      <protection locked="0"/>
    </xf>
    <xf numFmtId="49" fontId="1" fillId="0" borderId="14" xfId="0" applyNumberFormat="1" applyFont="1" applyBorder="1" applyAlignment="1" applyProtection="1">
      <alignment horizontal="center" vertical="center" wrapText="1"/>
      <protection locked="0"/>
    </xf>
    <xf numFmtId="0" fontId="1" fillId="0" borderId="14" xfId="0" applyFont="1" applyBorder="1" applyAlignment="1">
      <alignment horizontal="center" vertical="center" wrapText="1"/>
    </xf>
    <xf numFmtId="0" fontId="4" fillId="0" borderId="0" xfId="0" applyFont="1" applyBorder="1" applyAlignment="1">
      <alignment horizontal="center"/>
    </xf>
    <xf numFmtId="1" fontId="1" fillId="0" borderId="11" xfId="0" applyNumberFormat="1"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1" fontId="1" fillId="0" borderId="33" xfId="0" applyNumberFormat="1" applyFont="1" applyBorder="1" applyAlignment="1">
      <alignment horizontal="center" vertical="center" wrapText="1"/>
    </xf>
    <xf numFmtId="0" fontId="1" fillId="0" borderId="34" xfId="0" applyFont="1" applyBorder="1" applyAlignment="1" applyProtection="1">
      <alignment horizontal="center" vertical="center" wrapText="1"/>
      <protection hidden="1"/>
    </xf>
    <xf numFmtId="0" fontId="4" fillId="0" borderId="29" xfId="0" applyFont="1" applyBorder="1" applyAlignment="1">
      <alignment/>
    </xf>
    <xf numFmtId="165" fontId="4" fillId="0" borderId="30" xfId="0" applyNumberFormat="1" applyFont="1" applyBorder="1" applyAlignment="1">
      <alignment horizontal="center"/>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5" xfId="0" applyFont="1" applyBorder="1" applyAlignment="1">
      <alignment horizontal="center" vertical="center" wrapText="1"/>
    </xf>
    <xf numFmtId="49" fontId="1" fillId="0" borderId="15" xfId="0" applyNumberFormat="1" applyFont="1" applyBorder="1" applyAlignment="1">
      <alignment horizontal="center" vertical="center" wrapText="1"/>
    </xf>
    <xf numFmtId="49" fontId="1" fillId="0" borderId="11" xfId="0" applyNumberFormat="1" applyFont="1" applyBorder="1" applyAlignment="1" applyProtection="1">
      <alignment horizontal="left" vertical="center" wrapText="1"/>
      <protection locked="0"/>
    </xf>
    <xf numFmtId="49" fontId="1" fillId="0" borderId="11" xfId="0" applyNumberFormat="1" applyFont="1" applyBorder="1" applyAlignment="1">
      <alignment horizontal="center" vertical="center" wrapText="1"/>
    </xf>
    <xf numFmtId="0" fontId="1" fillId="0" borderId="15" xfId="0" applyNumberFormat="1" applyFont="1" applyBorder="1" applyAlignment="1" applyProtection="1">
      <alignment horizontal="center" vertical="center" wrapText="1"/>
      <protection locked="0"/>
    </xf>
    <xf numFmtId="0" fontId="1" fillId="0" borderId="16" xfId="0" applyNumberFormat="1" applyFont="1" applyFill="1" applyBorder="1" applyAlignment="1" applyProtection="1">
      <alignment horizontal="center" vertical="center" wrapText="1"/>
      <protection locked="0"/>
    </xf>
    <xf numFmtId="0" fontId="1" fillId="0" borderId="14" xfId="0" applyFont="1" applyBorder="1" applyAlignment="1">
      <alignment/>
    </xf>
    <xf numFmtId="0" fontId="1" fillId="0" borderId="14" xfId="0" applyFont="1" applyBorder="1" applyAlignment="1">
      <alignment horizontal="center"/>
    </xf>
    <xf numFmtId="0" fontId="0" fillId="0" borderId="0" xfId="0" applyBorder="1" applyAlignment="1">
      <alignment horizontal="center"/>
    </xf>
    <xf numFmtId="0" fontId="3" fillId="0" borderId="0" xfId="0" applyFont="1" applyBorder="1" applyAlignment="1">
      <alignment horizontal="center"/>
    </xf>
    <xf numFmtId="1" fontId="1" fillId="0" borderId="25" xfId="0" applyNumberFormat="1" applyFont="1" applyBorder="1" applyAlignment="1" applyProtection="1">
      <alignment horizontal="center" vertical="center" wrapText="1"/>
      <protection locked="0"/>
    </xf>
    <xf numFmtId="1" fontId="1" fillId="0" borderId="27" xfId="0" applyNumberFormat="1" applyFont="1" applyBorder="1" applyAlignment="1" applyProtection="1">
      <alignment horizontal="center" vertical="center" wrapText="1"/>
      <protection locked="0"/>
    </xf>
    <xf numFmtId="1" fontId="1" fillId="0" borderId="35" xfId="0" applyNumberFormat="1" applyFont="1" applyBorder="1" applyAlignment="1" applyProtection="1">
      <alignment horizontal="center" vertical="center" wrapText="1"/>
      <protection locked="0"/>
    </xf>
    <xf numFmtId="49" fontId="1" fillId="0" borderId="35" xfId="0" applyNumberFormat="1" applyFont="1" applyBorder="1" applyAlignment="1" applyProtection="1">
      <alignment horizontal="center" vertical="center" wrapText="1"/>
      <protection locked="0"/>
    </xf>
    <xf numFmtId="0" fontId="1" fillId="0" borderId="11" xfId="0" applyFont="1" applyBorder="1" applyAlignment="1">
      <alignment horizontal="center" vertical="center"/>
    </xf>
    <xf numFmtId="0" fontId="1" fillId="0" borderId="11" xfId="0" applyFont="1" applyFill="1" applyBorder="1" applyAlignment="1">
      <alignment horizontal="center" vertical="center" wrapText="1"/>
    </xf>
    <xf numFmtId="2" fontId="1" fillId="0" borderId="11" xfId="0" applyNumberFormat="1" applyFont="1" applyBorder="1" applyAlignment="1">
      <alignment horizontal="center" vertical="center" wrapText="1"/>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Alignment="1" applyProtection="1">
      <alignment horizontal="center" vertical="center" wrapText="1"/>
      <protection hidden="1"/>
    </xf>
    <xf numFmtId="0" fontId="0" fillId="0" borderId="0" xfId="0" applyAlignment="1">
      <alignment/>
    </xf>
    <xf numFmtId="0" fontId="3" fillId="0" borderId="0" xfId="0" applyFont="1" applyAlignment="1" applyProtection="1">
      <alignment vertical="center" wrapText="1"/>
      <protection hidden="1"/>
    </xf>
    <xf numFmtId="49" fontId="1" fillId="0" borderId="15" xfId="0" applyNumberFormat="1" applyFont="1" applyBorder="1" applyAlignment="1" applyProtection="1">
      <alignment horizontal="center" vertical="center" wrapText="1"/>
      <protection locked="0"/>
    </xf>
    <xf numFmtId="0" fontId="0" fillId="0" borderId="11" xfId="0" applyFont="1" applyBorder="1" applyAlignment="1">
      <alignment/>
    </xf>
    <xf numFmtId="0" fontId="0" fillId="0" borderId="14" xfId="0" applyFont="1" applyBorder="1" applyAlignment="1">
      <alignment/>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1" fontId="1" fillId="0" borderId="37" xfId="0" applyNumberFormat="1" applyFont="1" applyBorder="1" applyAlignment="1">
      <alignment horizontal="center" vertical="center" wrapText="1"/>
    </xf>
    <xf numFmtId="0" fontId="1" fillId="0" borderId="38" xfId="0" applyFont="1" applyBorder="1" applyAlignment="1" applyProtection="1">
      <alignment horizontal="center" vertical="center" wrapText="1"/>
      <protection hidden="1"/>
    </xf>
    <xf numFmtId="0" fontId="6" fillId="0" borderId="32" xfId="0" applyFont="1" applyBorder="1" applyAlignment="1">
      <alignment horizontal="center" vertical="center" wrapText="1"/>
    </xf>
    <xf numFmtId="49" fontId="2" fillId="0" borderId="0" xfId="0" applyNumberFormat="1" applyFont="1" applyFill="1" applyBorder="1" applyAlignment="1">
      <alignment horizontal="center" vertical="center" wrapText="1"/>
    </xf>
    <xf numFmtId="0" fontId="1" fillId="0" borderId="27" xfId="0" applyFont="1" applyBorder="1" applyAlignment="1">
      <alignment horizontal="center"/>
    </xf>
    <xf numFmtId="0" fontId="1" fillId="0" borderId="24" xfId="0" applyFont="1" applyBorder="1" applyAlignment="1">
      <alignment horizontal="center"/>
    </xf>
    <xf numFmtId="0" fontId="1" fillId="0" borderId="15" xfId="0" applyFont="1" applyBorder="1" applyAlignment="1">
      <alignment horizontal="center" vertical="center" wrapText="1"/>
    </xf>
    <xf numFmtId="0" fontId="1" fillId="0" borderId="11" xfId="0" applyFont="1" applyBorder="1" applyAlignment="1" quotePrefix="1">
      <alignment horizontal="center" vertical="center" wrapText="1"/>
    </xf>
    <xf numFmtId="2" fontId="4" fillId="0" borderId="31" xfId="0" applyNumberFormat="1" applyFont="1" applyBorder="1" applyAlignment="1">
      <alignment horizontal="center" vertical="center" wrapText="1"/>
    </xf>
    <xf numFmtId="0" fontId="6" fillId="0" borderId="11" xfId="0" applyFont="1" applyBorder="1" applyAlignment="1">
      <alignment horizontal="center" vertical="center" wrapText="1"/>
    </xf>
    <xf numFmtId="0" fontId="1" fillId="0" borderId="16" xfId="0" applyFont="1" applyBorder="1" applyAlignment="1">
      <alignment horizontal="center" vertical="center" wrapText="1"/>
    </xf>
    <xf numFmtId="2" fontId="4" fillId="0" borderId="39"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Alignment="1">
      <alignment/>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27" xfId="0" applyFont="1" applyBorder="1" applyAlignment="1">
      <alignment horizontal="center" vertical="center"/>
    </xf>
    <xf numFmtId="0" fontId="1" fillId="0" borderId="15" xfId="0" applyFont="1" applyBorder="1" applyAlignment="1">
      <alignment horizontal="center" vertical="center"/>
    </xf>
    <xf numFmtId="0" fontId="1" fillId="0" borderId="11" xfId="0" applyFont="1" applyBorder="1" applyAlignment="1">
      <alignment horizontal="center"/>
    </xf>
    <xf numFmtId="0" fontId="1" fillId="0" borderId="16" xfId="0" applyFont="1" applyBorder="1" applyAlignment="1">
      <alignment horizontal="center" vertical="center"/>
    </xf>
    <xf numFmtId="0" fontId="6"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Border="1" applyAlignment="1" quotePrefix="1">
      <alignment horizontal="center" vertical="center" wrapText="1"/>
    </xf>
    <xf numFmtId="0" fontId="0" fillId="0" borderId="0" xfId="0" applyFont="1" applyFill="1" applyBorder="1" applyAlignment="1">
      <alignment wrapText="1"/>
    </xf>
    <xf numFmtId="0" fontId="0" fillId="0" borderId="17" xfId="0" applyBorder="1" applyAlignment="1">
      <alignment horizontal="center" vertical="top" wrapText="1"/>
    </xf>
    <xf numFmtId="0" fontId="1" fillId="0" borderId="15" xfId="0" applyFont="1" applyBorder="1" applyAlignment="1">
      <alignment horizontal="center"/>
    </xf>
    <xf numFmtId="0" fontId="0" fillId="0" borderId="15" xfId="0" applyFont="1" applyBorder="1" applyAlignment="1">
      <alignment horizontal="center" vertical="center" wrapText="1"/>
    </xf>
    <xf numFmtId="0" fontId="1" fillId="0" borderId="33" xfId="0" applyFont="1" applyBorder="1" applyAlignment="1">
      <alignment horizontal="center" vertical="center"/>
    </xf>
    <xf numFmtId="0" fontId="1" fillId="0" borderId="34" xfId="0" applyFont="1" applyFill="1" applyBorder="1" applyAlignment="1">
      <alignment horizontal="center" vertical="center" wrapText="1"/>
    </xf>
    <xf numFmtId="0" fontId="1" fillId="0" borderId="15" xfId="0" applyNumberFormat="1" applyFont="1" applyBorder="1" applyAlignment="1">
      <alignment horizontal="center" vertical="center" wrapText="1"/>
    </xf>
    <xf numFmtId="0" fontId="1" fillId="0" borderId="16" xfId="0" applyNumberFormat="1" applyFont="1" applyBorder="1" applyAlignment="1">
      <alignment horizontal="center" vertical="center" wrapText="1"/>
    </xf>
    <xf numFmtId="0" fontId="1" fillId="0" borderId="0" xfId="0" applyFont="1" applyFill="1" applyBorder="1" applyAlignment="1">
      <alignment horizontal="center" vertical="center" wrapText="1"/>
    </xf>
    <xf numFmtId="165" fontId="4" fillId="0" borderId="30" xfId="0" applyNumberFormat="1" applyFont="1" applyBorder="1" applyAlignment="1">
      <alignment horizontal="center" vertical="center"/>
    </xf>
    <xf numFmtId="0" fontId="1" fillId="0" borderId="11" xfId="0" applyFont="1" applyBorder="1" applyAlignment="1">
      <alignment horizontal="left" vertical="center" wrapText="1"/>
    </xf>
    <xf numFmtId="0" fontId="6" fillId="0" borderId="14" xfId="0" applyFont="1" applyFill="1" applyBorder="1" applyAlignment="1">
      <alignment horizontal="center" vertical="center" wrapText="1"/>
    </xf>
    <xf numFmtId="0" fontId="0" fillId="0" borderId="0" xfId="0" applyFont="1" applyBorder="1" applyAlignment="1">
      <alignment/>
    </xf>
    <xf numFmtId="0" fontId="6" fillId="0" borderId="16" xfId="0" applyFont="1" applyBorder="1" applyAlignment="1">
      <alignment horizontal="center"/>
    </xf>
    <xf numFmtId="0" fontId="0"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1" xfId="0" applyFont="1" applyBorder="1" applyAlignment="1" quotePrefix="1">
      <alignment horizontal="center"/>
    </xf>
    <xf numFmtId="0" fontId="1" fillId="0" borderId="11" xfId="0" applyFont="1" applyBorder="1" applyAlignment="1">
      <alignment/>
    </xf>
    <xf numFmtId="0" fontId="1" fillId="0" borderId="25" xfId="0" applyFont="1" applyBorder="1" applyAlignment="1">
      <alignment horizontal="center"/>
    </xf>
    <xf numFmtId="0" fontId="1" fillId="0" borderId="26" xfId="0" applyFont="1" applyBorder="1" applyAlignment="1">
      <alignment/>
    </xf>
    <xf numFmtId="0" fontId="1" fillId="0" borderId="40" xfId="0" applyFont="1" applyBorder="1" applyAlignment="1">
      <alignment/>
    </xf>
    <xf numFmtId="0" fontId="1" fillId="0" borderId="16" xfId="0" applyFont="1" applyBorder="1" applyAlignment="1">
      <alignment horizontal="center"/>
    </xf>
    <xf numFmtId="0" fontId="1" fillId="0" borderId="27" xfId="0" applyFont="1" applyBorder="1" applyAlignment="1">
      <alignment horizontal="center" vertical="center" wrapText="1"/>
    </xf>
    <xf numFmtId="0" fontId="1" fillId="0" borderId="24" xfId="0" applyFont="1" applyBorder="1" applyAlignment="1" quotePrefix="1">
      <alignment horizontal="center"/>
    </xf>
    <xf numFmtId="0" fontId="1" fillId="0" borderId="11" xfId="0" applyFont="1" applyBorder="1" applyAlignment="1">
      <alignment horizontal="left"/>
    </xf>
    <xf numFmtId="0" fontId="1" fillId="0" borderId="41" xfId="0" applyFont="1" applyBorder="1" applyAlignment="1">
      <alignment horizontal="center" vertical="center" wrapText="1"/>
    </xf>
    <xf numFmtId="0" fontId="1" fillId="0" borderId="14" xfId="0" applyFont="1" applyBorder="1" applyAlignment="1">
      <alignment horizontal="left" vertical="center"/>
    </xf>
    <xf numFmtId="0" fontId="1" fillId="0" borderId="0" xfId="0" applyFont="1" applyAlignment="1" applyProtection="1">
      <alignment vertical="center"/>
      <protection hidden="1"/>
    </xf>
    <xf numFmtId="0" fontId="1" fillId="0" borderId="0" xfId="0" applyFont="1" applyAlignment="1" applyProtection="1">
      <alignment horizontal="left" vertical="center"/>
      <protection hidden="1"/>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ill="1" applyAlignment="1">
      <alignment horizontal="center"/>
    </xf>
    <xf numFmtId="0" fontId="0" fillId="8" borderId="11" xfId="0" applyFill="1" applyBorder="1" applyAlignment="1">
      <alignment horizontal="center"/>
    </xf>
    <xf numFmtId="0" fontId="0" fillId="8" borderId="24" xfId="0" applyFill="1" applyBorder="1" applyAlignment="1">
      <alignment horizontal="center"/>
    </xf>
    <xf numFmtId="0" fontId="0" fillId="0" borderId="24" xfId="0" applyBorder="1" applyAlignment="1">
      <alignment/>
    </xf>
    <xf numFmtId="0" fontId="0" fillId="0" borderId="0" xfId="0" applyAlignment="1">
      <alignment vertical="top" wrapText="1"/>
    </xf>
    <xf numFmtId="0" fontId="1" fillId="0" borderId="11" xfId="0" applyFont="1" applyBorder="1" applyAlignment="1">
      <alignment wrapText="1"/>
    </xf>
    <xf numFmtId="0" fontId="0" fillId="0" borderId="11" xfId="0" applyFont="1" applyBorder="1" applyAlignment="1">
      <alignment wrapText="1"/>
    </xf>
    <xf numFmtId="0" fontId="1" fillId="0" borderId="26" xfId="0" applyFont="1" applyBorder="1" applyAlignment="1">
      <alignment wrapText="1"/>
    </xf>
    <xf numFmtId="0" fontId="1" fillId="0" borderId="26" xfId="0" applyFont="1" applyBorder="1" applyAlignment="1">
      <alignment horizontal="center"/>
    </xf>
    <xf numFmtId="0" fontId="0" fillId="0" borderId="14" xfId="0" applyFont="1" applyBorder="1" applyAlignment="1">
      <alignment wrapText="1"/>
    </xf>
    <xf numFmtId="165" fontId="4" fillId="0" borderId="30" xfId="0" applyNumberFormat="1" applyFont="1" applyBorder="1" applyAlignment="1">
      <alignment horizontal="center" vertical="center" wrapText="1"/>
    </xf>
    <xf numFmtId="0" fontId="4" fillId="0" borderId="42" xfId="0" applyFont="1" applyBorder="1" applyAlignment="1">
      <alignment horizontal="center"/>
    </xf>
    <xf numFmtId="0" fontId="0" fillId="0" borderId="0" xfId="0" applyFill="1" applyBorder="1" applyAlignment="1">
      <alignment horizontal="center"/>
    </xf>
    <xf numFmtId="165" fontId="3" fillId="0" borderId="30" xfId="0" applyNumberFormat="1" applyFont="1" applyBorder="1" applyAlignment="1">
      <alignment horizontal="center"/>
    </xf>
    <xf numFmtId="0" fontId="60" fillId="0" borderId="0" xfId="0" applyFont="1" applyAlignment="1">
      <alignment/>
    </xf>
    <xf numFmtId="0" fontId="3" fillId="0" borderId="0" xfId="0" applyFont="1" applyBorder="1" applyAlignment="1" applyProtection="1">
      <alignment vertical="center" wrapText="1"/>
      <protection hidden="1"/>
    </xf>
    <xf numFmtId="0" fontId="1" fillId="0" borderId="11" xfId="0" applyNumberFormat="1" applyFont="1" applyBorder="1" applyAlignment="1">
      <alignment wrapText="1"/>
    </xf>
    <xf numFmtId="0" fontId="0" fillId="0" borderId="0" xfId="0" applyFont="1" applyAlignment="1">
      <alignment horizontal="right"/>
    </xf>
    <xf numFmtId="0" fontId="1" fillId="0" borderId="25" xfId="0" applyFont="1" applyBorder="1" applyAlignment="1">
      <alignment horizontal="center" vertical="center" wrapText="1"/>
    </xf>
    <xf numFmtId="0" fontId="1" fillId="0" borderId="26" xfId="0" applyNumberFormat="1" applyFont="1" applyBorder="1" applyAlignment="1">
      <alignment wrapText="1"/>
    </xf>
    <xf numFmtId="0" fontId="1" fillId="0" borderId="14" xfId="0" applyFont="1" applyBorder="1" applyAlignment="1">
      <alignment horizontal="left" vertical="center" wrapText="1"/>
    </xf>
    <xf numFmtId="0" fontId="1" fillId="0" borderId="14" xfId="0" applyNumberFormat="1" applyFont="1" applyBorder="1" applyAlignment="1">
      <alignment wrapText="1"/>
    </xf>
    <xf numFmtId="0" fontId="1" fillId="0" borderId="4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11" xfId="0" applyFont="1" applyBorder="1" applyAlignment="1">
      <alignment/>
    </xf>
    <xf numFmtId="0" fontId="1" fillId="0" borderId="0" xfId="0" applyFont="1" applyBorder="1" applyAlignment="1">
      <alignment wrapText="1"/>
    </xf>
    <xf numFmtId="0" fontId="4" fillId="0" borderId="0" xfId="0" applyFont="1" applyAlignment="1">
      <alignment/>
    </xf>
    <xf numFmtId="0" fontId="0" fillId="0" borderId="25" xfId="0" applyFont="1" applyBorder="1" applyAlignment="1">
      <alignment horizontal="center"/>
    </xf>
    <xf numFmtId="0" fontId="0" fillId="0" borderId="26" xfId="0" applyFont="1" applyBorder="1" applyAlignment="1">
      <alignment/>
    </xf>
    <xf numFmtId="0" fontId="0" fillId="0" borderId="40" xfId="0" applyFont="1" applyBorder="1" applyAlignment="1">
      <alignment/>
    </xf>
    <xf numFmtId="0" fontId="0" fillId="0" borderId="15" xfId="0" applyFont="1" applyBorder="1" applyAlignment="1">
      <alignment horizontal="center"/>
    </xf>
    <xf numFmtId="0" fontId="4" fillId="0" borderId="31" xfId="0" applyFont="1" applyBorder="1" applyAlignment="1">
      <alignment horizontal="center"/>
    </xf>
    <xf numFmtId="0" fontId="1" fillId="0" borderId="11" xfId="0" applyFont="1" applyBorder="1" applyAlignment="1">
      <alignment horizontal="left" vertical="center" wrapText="1"/>
    </xf>
    <xf numFmtId="0" fontId="4" fillId="0" borderId="31" xfId="0" applyFont="1" applyBorder="1" applyAlignment="1">
      <alignment horizontal="center" vertical="center" wrapText="1"/>
    </xf>
    <xf numFmtId="0" fontId="1" fillId="0" borderId="11" xfId="0" applyFont="1" applyFill="1" applyBorder="1" applyAlignment="1">
      <alignment horizontal="left" vertical="center" wrapText="1"/>
    </xf>
    <xf numFmtId="0" fontId="4" fillId="0" borderId="31" xfId="0" applyFont="1" applyFill="1" applyBorder="1" applyAlignment="1">
      <alignment horizontal="center" vertical="center" wrapText="1"/>
    </xf>
    <xf numFmtId="0" fontId="0" fillId="0" borderId="16" xfId="0" applyFont="1" applyBorder="1" applyAlignment="1">
      <alignment horizontal="center"/>
    </xf>
    <xf numFmtId="0" fontId="1"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4" fillId="0" borderId="39" xfId="0" applyFont="1" applyFill="1" applyBorder="1" applyAlignment="1">
      <alignment horizontal="center" vertical="center" wrapText="1"/>
    </xf>
    <xf numFmtId="17" fontId="1" fillId="0" borderId="11" xfId="0" applyNumberFormat="1" applyFont="1" applyBorder="1" applyAlignment="1" quotePrefix="1">
      <alignment horizontal="center"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wrapText="1"/>
    </xf>
    <xf numFmtId="0" fontId="1" fillId="0" borderId="26" xfId="0" applyFont="1" applyBorder="1" applyAlignment="1">
      <alignment horizontal="left" vertical="center" wrapText="1"/>
    </xf>
    <xf numFmtId="14" fontId="1" fillId="0" borderId="26" xfId="0" applyNumberFormat="1" applyFont="1" applyBorder="1" applyAlignment="1">
      <alignment horizontal="center" vertical="center" wrapText="1"/>
    </xf>
    <xf numFmtId="0" fontId="1" fillId="0" borderId="16" xfId="0" applyFont="1" applyBorder="1" applyAlignment="1">
      <alignment horizontal="center" vertical="center" wrapText="1"/>
    </xf>
    <xf numFmtId="0" fontId="1" fillId="0" borderId="14" xfId="0" applyFont="1" applyBorder="1" applyAlignment="1">
      <alignment horizontal="left" vertical="center" wrapText="1"/>
    </xf>
    <xf numFmtId="166" fontId="4" fillId="0" borderId="30" xfId="0" applyNumberFormat="1" applyFont="1" applyBorder="1" applyAlignment="1">
      <alignment horizontal="center"/>
    </xf>
    <xf numFmtId="49" fontId="0" fillId="0" borderId="0" xfId="0" applyNumberFormat="1" applyAlignment="1">
      <alignment/>
    </xf>
    <xf numFmtId="0" fontId="59" fillId="0" borderId="0" xfId="0" applyFont="1" applyAlignment="1">
      <alignment/>
    </xf>
    <xf numFmtId="0" fontId="0" fillId="0" borderId="25"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left" vertical="center" wrapText="1"/>
    </xf>
    <xf numFmtId="165" fontId="4" fillId="0" borderId="30" xfId="0" applyNumberFormat="1" applyFont="1" applyBorder="1" applyAlignment="1">
      <alignment horizontal="center" vertical="center" wrapText="1"/>
    </xf>
    <xf numFmtId="2" fontId="6" fillId="0" borderId="40" xfId="0" applyNumberFormat="1" applyFont="1" applyBorder="1" applyAlignment="1" applyProtection="1">
      <alignment horizontal="center" vertical="center" wrapText="1"/>
      <protection hidden="1"/>
    </xf>
    <xf numFmtId="2" fontId="1" fillId="0" borderId="31" xfId="0" applyNumberFormat="1" applyFont="1" applyBorder="1" applyAlignment="1" applyProtection="1">
      <alignment horizontal="center" vertical="center" wrapText="1"/>
      <protection hidden="1"/>
    </xf>
    <xf numFmtId="2" fontId="1" fillId="0" borderId="39" xfId="0" applyNumberFormat="1" applyFont="1" applyBorder="1" applyAlignment="1" applyProtection="1">
      <alignment horizontal="center" vertical="center" wrapText="1"/>
      <protection hidden="1"/>
    </xf>
    <xf numFmtId="2" fontId="1" fillId="0" borderId="31" xfId="0" applyNumberFormat="1" applyFont="1" applyBorder="1" applyAlignment="1" applyProtection="1">
      <alignment horizontal="center" vertical="center"/>
      <protection hidden="1"/>
    </xf>
    <xf numFmtId="2" fontId="1" fillId="0" borderId="39" xfId="0" applyNumberFormat="1" applyFont="1" applyBorder="1" applyAlignment="1" applyProtection="1">
      <alignment horizontal="center" vertical="center"/>
      <protection hidden="1"/>
    </xf>
    <xf numFmtId="2" fontId="1" fillId="0" borderId="40" xfId="0" applyNumberFormat="1" applyFont="1" applyBorder="1" applyAlignment="1" applyProtection="1">
      <alignment horizontal="center" vertical="center" wrapText="1"/>
      <protection hidden="1"/>
    </xf>
    <xf numFmtId="2" fontId="1" fillId="0" borderId="31" xfId="0" applyNumberFormat="1" applyFont="1" applyBorder="1" applyAlignment="1">
      <alignment horizontal="center" vertical="center" wrapText="1"/>
    </xf>
    <xf numFmtId="2" fontId="6" fillId="0" borderId="31" xfId="0" applyNumberFormat="1" applyFont="1" applyBorder="1" applyAlignment="1" applyProtection="1">
      <alignment horizontal="center" vertical="center" wrapText="1"/>
      <protection hidden="1"/>
    </xf>
    <xf numFmtId="2" fontId="1" fillId="0" borderId="39" xfId="0" applyNumberFormat="1" applyFont="1" applyBorder="1" applyAlignment="1">
      <alignment horizontal="center"/>
    </xf>
    <xf numFmtId="2" fontId="1" fillId="0" borderId="31" xfId="0" applyNumberFormat="1" applyFont="1" applyBorder="1" applyAlignment="1">
      <alignment horizontal="center" vertical="center"/>
    </xf>
    <xf numFmtId="0" fontId="0" fillId="0" borderId="31" xfId="0" applyFont="1" applyBorder="1" applyAlignment="1">
      <alignment/>
    </xf>
    <xf numFmtId="0" fontId="0" fillId="0" borderId="39" xfId="0" applyFont="1" applyBorder="1" applyAlignment="1">
      <alignment/>
    </xf>
    <xf numFmtId="2" fontId="1" fillId="0" borderId="40" xfId="0" applyNumberFormat="1" applyFont="1" applyBorder="1" applyAlignment="1">
      <alignment horizontal="center" vertical="center" wrapText="1"/>
    </xf>
    <xf numFmtId="2" fontId="2" fillId="0" borderId="31" xfId="0" applyNumberFormat="1" applyFont="1" applyBorder="1" applyAlignment="1">
      <alignment horizontal="center" vertical="center"/>
    </xf>
    <xf numFmtId="2" fontId="2" fillId="0" borderId="31" xfId="0" applyNumberFormat="1" applyFont="1" applyBorder="1" applyAlignment="1">
      <alignment horizontal="center" vertical="center" wrapText="1"/>
    </xf>
    <xf numFmtId="2" fontId="2" fillId="0" borderId="39" xfId="0" applyNumberFormat="1" applyFont="1" applyBorder="1" applyAlignment="1">
      <alignment horizontal="center" vertical="center"/>
    </xf>
    <xf numFmtId="2" fontId="6" fillId="0" borderId="31" xfId="0" applyNumberFormat="1" applyFont="1" applyBorder="1" applyAlignment="1">
      <alignment horizontal="center" vertical="center" wrapText="1"/>
    </xf>
    <xf numFmtId="2" fontId="1" fillId="0" borderId="39" xfId="0" applyNumberFormat="1" applyFont="1" applyBorder="1" applyAlignment="1">
      <alignment horizontal="center" vertical="center" wrapText="1"/>
    </xf>
    <xf numFmtId="2" fontId="1" fillId="0" borderId="31" xfId="0" applyNumberFormat="1" applyFont="1" applyBorder="1" applyAlignment="1">
      <alignment horizontal="center"/>
    </xf>
    <xf numFmtId="2" fontId="1" fillId="0" borderId="44" xfId="0" applyNumberFormat="1" applyFont="1" applyBorder="1" applyAlignment="1">
      <alignment horizontal="center" vertical="center" wrapText="1"/>
    </xf>
    <xf numFmtId="2" fontId="6" fillId="0" borderId="39" xfId="0" applyNumberFormat="1" applyFont="1" applyBorder="1" applyAlignment="1">
      <alignment horizontal="center" vertical="center" wrapText="1"/>
    </xf>
    <xf numFmtId="2" fontId="1" fillId="0" borderId="40" xfId="0" applyNumberFormat="1" applyFont="1" applyBorder="1" applyAlignment="1">
      <alignment horizontal="center"/>
    </xf>
    <xf numFmtId="2" fontId="6" fillId="0" borderId="40" xfId="0" applyNumberFormat="1" applyFont="1" applyBorder="1" applyAlignment="1">
      <alignment horizontal="center" vertical="center" wrapText="1"/>
    </xf>
    <xf numFmtId="0" fontId="1" fillId="0" borderId="31" xfId="0" applyFont="1" applyBorder="1" applyAlignment="1">
      <alignment horizontal="center"/>
    </xf>
    <xf numFmtId="0" fontId="1" fillId="0" borderId="31" xfId="0" applyFont="1" applyBorder="1" applyAlignment="1">
      <alignment horizontal="center" vertical="center" wrapText="1"/>
    </xf>
    <xf numFmtId="0" fontId="1" fillId="0" borderId="31" xfId="0" applyFont="1" applyFill="1" applyBorder="1" applyAlignment="1">
      <alignment horizontal="center" vertical="center" wrapText="1"/>
    </xf>
    <xf numFmtId="0" fontId="1" fillId="0" borderId="39" xfId="0" applyFont="1" applyFill="1" applyBorder="1" applyAlignment="1">
      <alignment horizontal="center" vertical="center" wrapText="1"/>
    </xf>
    <xf numFmtId="164" fontId="1" fillId="0" borderId="31" xfId="0" applyNumberFormat="1" applyFont="1" applyBorder="1" applyAlignment="1">
      <alignment horizontal="center" vertical="center" wrapText="1"/>
    </xf>
    <xf numFmtId="164" fontId="1" fillId="0" borderId="39" xfId="0" applyNumberFormat="1" applyFont="1" applyBorder="1" applyAlignment="1">
      <alignment horizontal="center" vertical="center" wrapText="1"/>
    </xf>
    <xf numFmtId="4" fontId="1" fillId="0" borderId="40" xfId="0" applyNumberFormat="1" applyFont="1" applyBorder="1" applyAlignment="1">
      <alignment horizontal="center" vertical="center" wrapText="1"/>
    </xf>
    <xf numFmtId="4" fontId="1" fillId="0" borderId="31" xfId="0" applyNumberFormat="1" applyFont="1" applyBorder="1" applyAlignment="1">
      <alignment horizontal="center" vertical="center" wrapText="1"/>
    </xf>
    <xf numFmtId="4" fontId="1" fillId="0" borderId="39" xfId="0" applyNumberFormat="1" applyFont="1" applyBorder="1" applyAlignment="1">
      <alignment horizontal="center" vertical="center" wrapText="1"/>
    </xf>
    <xf numFmtId="0" fontId="0" fillId="0" borderId="45" xfId="0" applyFont="1" applyBorder="1" applyAlignment="1">
      <alignment/>
    </xf>
    <xf numFmtId="0" fontId="1" fillId="0" borderId="45" xfId="0" applyFont="1" applyBorder="1" applyAlignment="1">
      <alignment/>
    </xf>
    <xf numFmtId="0" fontId="0" fillId="0" borderId="45" xfId="0" applyFont="1" applyBorder="1" applyAlignment="1">
      <alignment/>
    </xf>
    <xf numFmtId="0" fontId="0" fillId="0" borderId="45" xfId="0" applyFont="1" applyBorder="1" applyAlignment="1">
      <alignment horizontal="center" vertical="center" wrapText="1"/>
    </xf>
    <xf numFmtId="0" fontId="1" fillId="0" borderId="45" xfId="0" applyFont="1" applyBorder="1" applyAlignment="1">
      <alignment/>
    </xf>
    <xf numFmtId="0" fontId="0" fillId="0" borderId="45" xfId="0" applyFont="1" applyFill="1" applyBorder="1" applyAlignment="1">
      <alignment horizontal="center" vertical="center" wrapText="1"/>
    </xf>
    <xf numFmtId="0" fontId="0" fillId="0" borderId="45" xfId="0" applyBorder="1" applyAlignment="1">
      <alignment/>
    </xf>
    <xf numFmtId="0" fontId="1" fillId="0" borderId="45" xfId="0" applyFont="1" applyBorder="1" applyAlignment="1">
      <alignment horizontal="center" vertical="center" wrapText="1"/>
    </xf>
    <xf numFmtId="0" fontId="2" fillId="0" borderId="45" xfId="0" applyFont="1" applyFill="1" applyBorder="1" applyAlignment="1">
      <alignment horizontal="center" vertical="center"/>
    </xf>
    <xf numFmtId="0" fontId="1" fillId="0" borderId="45" xfId="0" applyFont="1" applyBorder="1" applyAlignment="1">
      <alignment horizontal="center" vertical="center"/>
    </xf>
    <xf numFmtId="0" fontId="1" fillId="0" borderId="45" xfId="0" applyNumberFormat="1" applyFont="1" applyFill="1" applyBorder="1" applyAlignment="1" applyProtection="1">
      <alignment horizontal="center" vertical="center" wrapText="1"/>
      <protection locked="0"/>
    </xf>
    <xf numFmtId="0" fontId="2" fillId="0" borderId="45" xfId="0" applyNumberFormat="1" applyFont="1" applyFill="1" applyBorder="1" applyAlignment="1" applyProtection="1">
      <alignment horizontal="center" vertical="center" wrapText="1"/>
      <protection locked="0"/>
    </xf>
    <xf numFmtId="2" fontId="1" fillId="0" borderId="45" xfId="0" applyNumberFormat="1" applyFont="1" applyBorder="1" applyAlignment="1" applyProtection="1">
      <alignment horizontal="center" vertical="center" wrapText="1"/>
      <protection hidden="1"/>
    </xf>
    <xf numFmtId="0" fontId="2" fillId="33" borderId="11" xfId="0" applyFont="1" applyFill="1" applyBorder="1" applyAlignment="1" applyProtection="1">
      <alignment horizontal="left" vertical="top"/>
      <protection hidden="1"/>
    </xf>
    <xf numFmtId="0" fontId="2" fillId="33" borderId="11" xfId="0" applyFont="1" applyFill="1" applyBorder="1" applyAlignment="1" applyProtection="1">
      <alignment horizontal="left" vertical="center"/>
      <protection hidden="1"/>
    </xf>
    <xf numFmtId="0" fontId="2" fillId="33" borderId="11" xfId="0" applyFont="1" applyFill="1" applyBorder="1" applyAlignment="1" applyProtection="1">
      <alignment vertical="center"/>
      <protection hidden="1"/>
    </xf>
    <xf numFmtId="0" fontId="10" fillId="0" borderId="0" xfId="0" applyFont="1" applyAlignment="1" applyProtection="1">
      <alignment horizontal="left" vertical="center"/>
      <protection hidden="1"/>
    </xf>
    <xf numFmtId="0" fontId="2" fillId="34" borderId="11" xfId="0" applyFont="1" applyFill="1" applyBorder="1" applyAlignment="1" applyProtection="1">
      <alignment horizontal="left" vertical="center"/>
      <protection locked="0"/>
    </xf>
    <xf numFmtId="49" fontId="2" fillId="34" borderId="11" xfId="0" applyNumberFormat="1" applyFont="1" applyFill="1" applyBorder="1" applyAlignment="1" applyProtection="1">
      <alignment horizontal="left" vertical="center"/>
      <protection locked="0"/>
    </xf>
    <xf numFmtId="0" fontId="2" fillId="34" borderId="11" xfId="0" applyFont="1" applyFill="1" applyBorder="1" applyAlignment="1" applyProtection="1">
      <alignment vertical="center"/>
      <protection locked="0"/>
    </xf>
    <xf numFmtId="0" fontId="1" fillId="0" borderId="46" xfId="0" applyFont="1" applyBorder="1" applyAlignment="1">
      <alignment horizontal="center" vertical="top"/>
    </xf>
    <xf numFmtId="0" fontId="60" fillId="0" borderId="0" xfId="0" applyFont="1" applyAlignment="1">
      <alignment/>
    </xf>
    <xf numFmtId="0" fontId="61" fillId="0" borderId="0" xfId="0" applyFont="1" applyAlignment="1">
      <alignment/>
    </xf>
    <xf numFmtId="0" fontId="0" fillId="0" borderId="0" xfId="0" applyFont="1" applyAlignment="1">
      <alignment/>
    </xf>
    <xf numFmtId="0" fontId="58" fillId="0" borderId="0" xfId="0" applyFont="1" applyAlignment="1">
      <alignment/>
    </xf>
    <xf numFmtId="0" fontId="58" fillId="0" borderId="11" xfId="0" applyFont="1" applyBorder="1" applyAlignment="1">
      <alignment/>
    </xf>
    <xf numFmtId="0" fontId="58" fillId="0" borderId="11" xfId="0" applyFont="1" applyBorder="1" applyAlignment="1">
      <alignment horizontal="center"/>
    </xf>
    <xf numFmtId="0" fontId="3" fillId="0" borderId="0" xfId="0" applyFont="1" applyBorder="1" applyAlignment="1" applyProtection="1" quotePrefix="1">
      <alignment/>
      <protection hidden="1"/>
    </xf>
    <xf numFmtId="2" fontId="3" fillId="0" borderId="30" xfId="0" applyNumberFormat="1" applyFont="1" applyBorder="1" applyAlignment="1">
      <alignment horizontal="center"/>
    </xf>
    <xf numFmtId="0" fontId="62" fillId="0" borderId="11" xfId="0" applyFont="1" applyBorder="1" applyAlignment="1">
      <alignment horizontal="center" vertical="center" wrapText="1"/>
    </xf>
    <xf numFmtId="0" fontId="63" fillId="0" borderId="0" xfId="0" applyFont="1" applyAlignment="1">
      <alignment vertical="center" wrapText="1"/>
    </xf>
    <xf numFmtId="0" fontId="6" fillId="0" borderId="37" xfId="0" applyFont="1" applyBorder="1" applyAlignment="1">
      <alignment horizontal="center" vertical="center" wrapText="1"/>
    </xf>
    <xf numFmtId="1" fontId="6" fillId="0" borderId="37" xfId="0" applyNumberFormat="1" applyFont="1" applyBorder="1" applyAlignment="1">
      <alignment horizontal="center" vertical="center" wrapText="1"/>
    </xf>
    <xf numFmtId="0" fontId="6" fillId="0" borderId="38" xfId="0" applyFont="1" applyBorder="1" applyAlignment="1" applyProtection="1">
      <alignment horizontal="center" vertical="center" wrapText="1"/>
      <protection hidden="1"/>
    </xf>
    <xf numFmtId="0" fontId="63" fillId="0" borderId="11" xfId="0" applyFont="1" applyBorder="1" applyAlignment="1">
      <alignment vertical="center" wrapText="1"/>
    </xf>
    <xf numFmtId="0" fontId="64" fillId="0" borderId="11" xfId="0" applyFont="1" applyBorder="1" applyAlignment="1">
      <alignment vertical="center" wrapText="1"/>
    </xf>
    <xf numFmtId="2" fontId="1" fillId="0" borderId="11" xfId="0" applyNumberFormat="1" applyFont="1" applyBorder="1" applyAlignment="1" applyProtection="1">
      <alignment horizontal="center" vertical="center"/>
      <protection hidden="1"/>
    </xf>
    <xf numFmtId="0" fontId="1" fillId="0" borderId="11" xfId="0" applyFont="1" applyBorder="1" applyAlignment="1">
      <alignment horizontal="center" vertical="center" wrapText="1"/>
    </xf>
    <xf numFmtId="0" fontId="1" fillId="0" borderId="11" xfId="0" applyNumberFormat="1" applyFont="1" applyBorder="1" applyAlignment="1" applyProtection="1">
      <alignment horizontal="center" vertical="center" wrapText="1"/>
      <protection locked="0"/>
    </xf>
    <xf numFmtId="0" fontId="63" fillId="0" borderId="11" xfId="0" applyFont="1" applyBorder="1" applyAlignment="1">
      <alignment/>
    </xf>
    <xf numFmtId="2" fontId="1" fillId="0" borderId="11" xfId="0" applyNumberFormat="1" applyFont="1" applyBorder="1" applyAlignment="1" applyProtection="1">
      <alignment horizontal="center" vertical="center" wrapText="1"/>
      <protection hidden="1"/>
    </xf>
    <xf numFmtId="0" fontId="1" fillId="0" borderId="11" xfId="0" applyNumberFormat="1" applyFont="1" applyBorder="1" applyAlignment="1">
      <alignment horizontal="center" vertical="center" wrapText="1"/>
    </xf>
    <xf numFmtId="0" fontId="65" fillId="0" borderId="11" xfId="0" applyFont="1" applyBorder="1" applyAlignment="1">
      <alignment vertical="center" wrapText="1"/>
    </xf>
    <xf numFmtId="1" fontId="1" fillId="0" borderId="11" xfId="0" applyNumberFormat="1" applyFont="1" applyBorder="1" applyAlignment="1">
      <alignment vertical="center" wrapText="1"/>
    </xf>
    <xf numFmtId="0" fontId="1" fillId="0" borderId="11" xfId="0" applyNumberFormat="1" applyFont="1" applyBorder="1" applyAlignment="1">
      <alignment vertical="center" wrapText="1"/>
    </xf>
    <xf numFmtId="0" fontId="66" fillId="0" borderId="0" xfId="0" applyFont="1" applyAlignment="1">
      <alignment/>
    </xf>
    <xf numFmtId="0" fontId="66" fillId="0" borderId="0" xfId="0" applyFont="1" applyAlignment="1">
      <alignment vertical="center" wrapText="1"/>
    </xf>
    <xf numFmtId="0" fontId="1" fillId="0" borderId="11" xfId="0" applyNumberFormat="1" applyFont="1" applyBorder="1" applyAlignment="1" applyProtection="1">
      <alignment horizontal="center" vertical="center" wrapText="1"/>
      <protection locked="0"/>
    </xf>
    <xf numFmtId="0" fontId="66" fillId="0" borderId="11" xfId="0" applyFont="1" applyBorder="1" applyAlignment="1">
      <alignment vertical="center" wrapText="1"/>
    </xf>
    <xf numFmtId="0" fontId="62" fillId="0" borderId="11" xfId="0" applyFont="1" applyBorder="1" applyAlignment="1">
      <alignment vertical="center" wrapText="1"/>
    </xf>
    <xf numFmtId="2" fontId="1" fillId="0" borderId="11" xfId="0" applyNumberFormat="1" applyFont="1" applyBorder="1" applyAlignment="1">
      <alignment horizontal="center" vertical="center" wrapText="1"/>
    </xf>
    <xf numFmtId="2" fontId="6" fillId="0" borderId="11" xfId="0" applyNumberFormat="1" applyFont="1" applyBorder="1" applyAlignment="1" applyProtection="1">
      <alignment horizontal="center" vertical="center" wrapText="1"/>
      <protection hidden="1"/>
    </xf>
    <xf numFmtId="0" fontId="67" fillId="0" borderId="11" xfId="0" applyFont="1" applyBorder="1" applyAlignment="1">
      <alignment vertical="center" wrapText="1"/>
    </xf>
    <xf numFmtId="0" fontId="68" fillId="0" borderId="0" xfId="0" applyFont="1" applyAlignment="1">
      <alignment vertical="center" wrapText="1"/>
    </xf>
    <xf numFmtId="1" fontId="1" fillId="0" borderId="11" xfId="0" applyNumberFormat="1" applyFont="1" applyBorder="1" applyAlignment="1" applyProtection="1">
      <alignment vertical="center" wrapText="1"/>
      <protection locked="0"/>
    </xf>
    <xf numFmtId="0" fontId="68" fillId="0" borderId="11" xfId="0" applyFont="1" applyBorder="1" applyAlignment="1">
      <alignment vertical="center" wrapText="1"/>
    </xf>
    <xf numFmtId="0" fontId="66" fillId="0" borderId="11" xfId="0" applyFont="1" applyBorder="1" applyAlignment="1">
      <alignment horizontal="center" vertical="center" wrapText="1"/>
    </xf>
    <xf numFmtId="0" fontId="68" fillId="0" borderId="11" xfId="0" applyFont="1" applyBorder="1" applyAlignment="1">
      <alignment/>
    </xf>
    <xf numFmtId="0" fontId="69" fillId="0" borderId="11" xfId="0" applyFont="1" applyBorder="1" applyAlignment="1">
      <alignment/>
    </xf>
    <xf numFmtId="0" fontId="70" fillId="0" borderId="11" xfId="0" applyFont="1" applyBorder="1" applyAlignment="1">
      <alignment vertical="center" wrapText="1"/>
    </xf>
    <xf numFmtId="0" fontId="71" fillId="0" borderId="11" xfId="0" applyFont="1" applyBorder="1" applyAlignment="1">
      <alignment vertical="center" wrapText="1"/>
    </xf>
    <xf numFmtId="1" fontId="17" fillId="0" borderId="11" xfId="0" applyNumberFormat="1" applyFont="1" applyBorder="1" applyAlignment="1" applyProtection="1">
      <alignment horizontal="center" vertical="center" wrapText="1"/>
      <protection locked="0"/>
    </xf>
    <xf numFmtId="49" fontId="17" fillId="0" borderId="11" xfId="0" applyNumberFormat="1" applyFont="1" applyBorder="1" applyAlignment="1" applyProtection="1">
      <alignment horizontal="center" vertical="center" wrapText="1"/>
      <protection locked="0"/>
    </xf>
    <xf numFmtId="2" fontId="17" fillId="0" borderId="11" xfId="0" applyNumberFormat="1" applyFont="1" applyBorder="1" applyAlignment="1" applyProtection="1">
      <alignment horizontal="center" vertical="center" wrapText="1"/>
      <protection hidden="1"/>
    </xf>
    <xf numFmtId="0" fontId="72" fillId="0" borderId="11" xfId="0" applyNumberFormat="1" applyFont="1" applyBorder="1" applyAlignment="1">
      <alignment vertical="center" wrapText="1"/>
    </xf>
    <xf numFmtId="0" fontId="73" fillId="0" borderId="11" xfId="0" applyNumberFormat="1" applyFont="1" applyBorder="1" applyAlignment="1">
      <alignment vertical="center" wrapText="1"/>
    </xf>
    <xf numFmtId="0" fontId="70" fillId="0" borderId="11" xfId="0" applyNumberFormat="1" applyFont="1" applyBorder="1" applyAlignment="1">
      <alignment vertical="center" wrapText="1"/>
    </xf>
    <xf numFmtId="0" fontId="17" fillId="0" borderId="11" xfId="0" applyNumberFormat="1" applyFont="1" applyBorder="1" applyAlignment="1" applyProtection="1">
      <alignment horizontal="center" vertical="center" wrapText="1"/>
      <protection locked="0"/>
    </xf>
    <xf numFmtId="0" fontId="73" fillId="0" borderId="11" xfId="0" applyFont="1" applyBorder="1" applyAlignment="1">
      <alignment vertical="center" wrapText="1"/>
    </xf>
    <xf numFmtId="0" fontId="73" fillId="0" borderId="11" xfId="0" applyFont="1" applyBorder="1" applyAlignment="1">
      <alignment/>
    </xf>
    <xf numFmtId="2" fontId="17" fillId="0" borderId="11" xfId="0" applyNumberFormat="1" applyFont="1" applyBorder="1" applyAlignment="1" applyProtection="1">
      <alignment horizontal="center" vertical="center"/>
      <protection hidden="1"/>
    </xf>
    <xf numFmtId="0" fontId="74" fillId="0" borderId="11" xfId="0" applyFont="1" applyBorder="1" applyAlignment="1">
      <alignment/>
    </xf>
    <xf numFmtId="0" fontId="75" fillId="0" borderId="11" xfId="0" applyFont="1" applyBorder="1" applyAlignment="1">
      <alignment/>
    </xf>
    <xf numFmtId="0" fontId="74" fillId="0" borderId="11" xfId="0" applyNumberFormat="1" applyFont="1" applyBorder="1" applyAlignment="1">
      <alignment vertical="center" wrapText="1"/>
    </xf>
    <xf numFmtId="0" fontId="74" fillId="0" borderId="11" xfId="0" applyFont="1" applyBorder="1" applyAlignment="1">
      <alignment vertical="center" wrapText="1"/>
    </xf>
    <xf numFmtId="0" fontId="69" fillId="0" borderId="0" xfId="0" applyFont="1" applyAlignment="1">
      <alignment vertical="center" wrapText="1"/>
    </xf>
    <xf numFmtId="0" fontId="74" fillId="0" borderId="12" xfId="0" applyFont="1" applyBorder="1" applyAlignment="1">
      <alignment/>
    </xf>
    <xf numFmtId="0" fontId="70" fillId="0" borderId="12" xfId="0" applyNumberFormat="1" applyFont="1" applyBorder="1" applyAlignment="1">
      <alignment vertical="center" wrapText="1"/>
    </xf>
    <xf numFmtId="0" fontId="74" fillId="0" borderId="12" xfId="0" applyNumberFormat="1" applyFont="1" applyBorder="1" applyAlignment="1">
      <alignment vertical="center" wrapText="1"/>
    </xf>
    <xf numFmtId="1" fontId="1" fillId="0" borderId="12" xfId="0" applyNumberFormat="1" applyFont="1" applyBorder="1" applyAlignment="1" applyProtection="1">
      <alignment horizontal="center" vertical="center" wrapText="1"/>
      <protection locked="0"/>
    </xf>
    <xf numFmtId="49" fontId="1" fillId="0" borderId="12" xfId="0" applyNumberFormat="1" applyFont="1" applyBorder="1" applyAlignment="1" applyProtection="1">
      <alignment horizontal="center" vertical="center" wrapText="1"/>
      <protection locked="0"/>
    </xf>
    <xf numFmtId="2" fontId="1" fillId="0" borderId="47" xfId="0" applyNumberFormat="1" applyFont="1" applyBorder="1" applyAlignment="1" applyProtection="1">
      <alignment horizontal="center" vertical="center"/>
      <protection hidden="1"/>
    </xf>
    <xf numFmtId="0" fontId="1" fillId="0" borderId="0" xfId="0" applyNumberFormat="1" applyFont="1" applyFill="1" applyBorder="1" applyAlignment="1" applyProtection="1">
      <alignment horizontal="center" vertical="center" wrapText="1"/>
      <protection locked="0"/>
    </xf>
    <xf numFmtId="0" fontId="4" fillId="0" borderId="48" xfId="0" applyFont="1" applyBorder="1" applyAlignment="1">
      <alignment/>
    </xf>
    <xf numFmtId="165" fontId="4" fillId="0" borderId="49" xfId="0" applyNumberFormat="1" applyFont="1" applyBorder="1" applyAlignment="1">
      <alignment horizontal="center"/>
    </xf>
    <xf numFmtId="0" fontId="76" fillId="0" borderId="11" xfId="0" applyFont="1" applyBorder="1" applyAlignment="1">
      <alignment vertical="center" wrapText="1"/>
    </xf>
    <xf numFmtId="0" fontId="69" fillId="0" borderId="11" xfId="0" applyFont="1" applyBorder="1" applyAlignment="1">
      <alignment vertical="center" wrapText="1"/>
    </xf>
    <xf numFmtId="49" fontId="1" fillId="0" borderId="11" xfId="0" applyNumberFormat="1" applyFont="1" applyBorder="1" applyAlignment="1" applyProtection="1">
      <alignment vertical="center" wrapText="1"/>
      <protection locked="0"/>
    </xf>
    <xf numFmtId="0" fontId="1" fillId="0" borderId="25" xfId="0" applyFont="1" applyBorder="1" applyAlignment="1">
      <alignment vertical="center" wrapText="1"/>
    </xf>
    <xf numFmtId="0" fontId="1" fillId="0" borderId="15" xfId="0" applyFont="1" applyBorder="1" applyAlignment="1">
      <alignment vertical="center" wrapText="1"/>
    </xf>
    <xf numFmtId="0" fontId="1" fillId="0" borderId="11" xfId="0" applyFont="1" applyBorder="1" applyAlignment="1">
      <alignment vertical="center" wrapText="1"/>
    </xf>
    <xf numFmtId="2" fontId="1" fillId="0" borderId="11" xfId="0" applyNumberFormat="1" applyFont="1" applyBorder="1" applyAlignment="1" applyProtection="1">
      <alignment horizontal="center" vertical="center" wrapText="1"/>
      <protection hidden="1"/>
    </xf>
    <xf numFmtId="49" fontId="1" fillId="0" borderId="11" xfId="0" applyNumberFormat="1" applyFont="1" applyBorder="1" applyAlignment="1">
      <alignment vertical="center" wrapText="1"/>
    </xf>
    <xf numFmtId="0" fontId="63" fillId="0" borderId="11" xfId="0" applyFont="1" applyBorder="1" applyAlignment="1">
      <alignment horizontal="center" vertical="center" wrapText="1"/>
    </xf>
    <xf numFmtId="0" fontId="64" fillId="0" borderId="11" xfId="0" applyFont="1" applyBorder="1" applyAlignment="1">
      <alignment/>
    </xf>
    <xf numFmtId="0" fontId="66" fillId="0" borderId="11" xfId="0" applyFont="1" applyBorder="1" applyAlignment="1">
      <alignment horizontal="justify"/>
    </xf>
    <xf numFmtId="2" fontId="1" fillId="0" borderId="11" xfId="0" applyNumberFormat="1" applyFont="1" applyBorder="1" applyAlignment="1">
      <alignment vertical="center" wrapText="1"/>
    </xf>
    <xf numFmtId="0" fontId="67" fillId="0" borderId="11" xfId="0" applyFont="1" applyBorder="1" applyAlignment="1">
      <alignment/>
    </xf>
    <xf numFmtId="0" fontId="13" fillId="0" borderId="11" xfId="0" applyFont="1" applyBorder="1" applyAlignment="1" applyProtection="1">
      <alignment horizontal="left" vertical="center" wrapText="1"/>
      <protection locked="0"/>
    </xf>
    <xf numFmtId="49" fontId="15" fillId="0" borderId="11" xfId="0" applyNumberFormat="1" applyFont="1" applyBorder="1" applyAlignment="1" applyProtection="1">
      <alignment horizontal="left" vertical="center" wrapText="1"/>
      <protection locked="0"/>
    </xf>
    <xf numFmtId="0" fontId="2" fillId="0" borderId="37" xfId="0" applyFont="1" applyBorder="1" applyAlignment="1" applyProtection="1">
      <alignment horizontal="center" vertical="center"/>
      <protection hidden="1"/>
    </xf>
    <xf numFmtId="0" fontId="2" fillId="0" borderId="37" xfId="0" applyFont="1" applyBorder="1" applyAlignment="1" applyProtection="1">
      <alignment horizontal="center" vertical="center" wrapText="1"/>
      <protection hidden="1"/>
    </xf>
    <xf numFmtId="0" fontId="1" fillId="0" borderId="38" xfId="0" applyFont="1" applyFill="1" applyBorder="1" applyAlignment="1">
      <alignment horizontal="center" vertical="center" wrapText="1"/>
    </xf>
    <xf numFmtId="0" fontId="2" fillId="0" borderId="11" xfId="0" applyFont="1" applyBorder="1" applyAlignment="1">
      <alignment vertical="center" wrapText="1"/>
    </xf>
    <xf numFmtId="0" fontId="2" fillId="0" borderId="11" xfId="0" applyFont="1" applyBorder="1" applyAlignment="1" quotePrefix="1">
      <alignment vertical="center" wrapText="1"/>
    </xf>
    <xf numFmtId="0" fontId="20" fillId="0" borderId="11" xfId="0" applyFont="1" applyBorder="1" applyAlignment="1">
      <alignment vertical="center" wrapText="1"/>
    </xf>
    <xf numFmtId="0" fontId="20" fillId="0" borderId="11" xfId="0" applyFont="1" applyBorder="1" applyAlignment="1" quotePrefix="1">
      <alignment vertical="center" wrapText="1"/>
    </xf>
    <xf numFmtId="2" fontId="20" fillId="0" borderId="11" xfId="0" applyNumberFormat="1" applyFont="1" applyBorder="1" applyAlignment="1">
      <alignment horizontal="center" vertical="center" wrapText="1"/>
    </xf>
    <xf numFmtId="0" fontId="20" fillId="0" borderId="11" xfId="0" applyFont="1" applyBorder="1" applyAlignment="1">
      <alignment horizontal="center" vertical="center" wrapText="1"/>
    </xf>
    <xf numFmtId="0" fontId="2" fillId="0" borderId="36" xfId="0" applyFont="1" applyBorder="1" applyAlignment="1" applyProtection="1">
      <alignment horizontal="center" vertical="center" wrapText="1"/>
      <protection hidden="1"/>
    </xf>
    <xf numFmtId="2" fontId="2" fillId="0" borderId="11" xfId="0" applyNumberFormat="1" applyFont="1" applyBorder="1" applyAlignment="1">
      <alignment horizontal="center" vertical="center" wrapText="1"/>
    </xf>
    <xf numFmtId="2" fontId="2" fillId="0" borderId="11" xfId="0" applyNumberFormat="1" applyFont="1" applyBorder="1" applyAlignment="1">
      <alignment horizontal="center" vertical="center"/>
    </xf>
    <xf numFmtId="0" fontId="1" fillId="0" borderId="37" xfId="0" applyFont="1" applyBorder="1" applyAlignment="1">
      <alignment horizontal="center" vertical="center" wrapText="1"/>
    </xf>
    <xf numFmtId="0" fontId="1" fillId="0" borderId="37" xfId="0" applyFont="1" applyBorder="1" applyAlignment="1" applyProtection="1">
      <alignment horizontal="center" vertical="center" wrapText="1"/>
      <protection hidden="1"/>
    </xf>
    <xf numFmtId="0" fontId="1" fillId="0" borderId="11" xfId="0" applyFont="1" applyBorder="1" applyAlignment="1">
      <alignment vertical="center" wrapText="1"/>
    </xf>
    <xf numFmtId="16" fontId="1" fillId="0" borderId="11" xfId="0" applyNumberFormat="1" applyFont="1" applyBorder="1" applyAlignment="1" quotePrefix="1">
      <alignment vertical="center" wrapText="1"/>
    </xf>
    <xf numFmtId="0" fontId="1" fillId="0" borderId="15" xfId="0" applyFont="1" applyBorder="1" applyAlignment="1">
      <alignment vertical="center" wrapText="1"/>
    </xf>
    <xf numFmtId="0" fontId="1" fillId="0" borderId="11" xfId="0" applyFont="1" applyBorder="1" applyAlignment="1" quotePrefix="1">
      <alignment vertical="center" wrapText="1"/>
    </xf>
    <xf numFmtId="0" fontId="1" fillId="0" borderId="50" xfId="0" applyFont="1" applyBorder="1" applyAlignment="1" quotePrefix="1">
      <alignment vertical="center" wrapText="1"/>
    </xf>
    <xf numFmtId="2" fontId="1" fillId="0" borderId="31" xfId="0" applyNumberFormat="1" applyFont="1" applyBorder="1" applyAlignment="1">
      <alignment vertical="center" wrapText="1"/>
    </xf>
    <xf numFmtId="0" fontId="6" fillId="0" borderId="11" xfId="0" applyFont="1" applyBorder="1" applyAlignment="1">
      <alignment vertical="center" wrapText="1"/>
    </xf>
    <xf numFmtId="0" fontId="6" fillId="0" borderId="11" xfId="0" applyFont="1" applyBorder="1" applyAlignment="1" quotePrefix="1">
      <alignment vertical="center" wrapText="1"/>
    </xf>
    <xf numFmtId="0" fontId="6" fillId="0" borderId="50" xfId="0" applyFont="1" applyBorder="1" applyAlignment="1" quotePrefix="1">
      <alignment vertical="center" wrapText="1"/>
    </xf>
    <xf numFmtId="2" fontId="6" fillId="0" borderId="31" xfId="0" applyNumberFormat="1" applyFont="1" applyBorder="1" applyAlignment="1">
      <alignment vertical="center" wrapText="1"/>
    </xf>
    <xf numFmtId="0" fontId="1" fillId="0" borderId="16" xfId="0" applyFont="1" applyBorder="1" applyAlignment="1">
      <alignment vertical="center" wrapText="1"/>
    </xf>
    <xf numFmtId="0" fontId="1" fillId="0" borderId="14" xfId="0" applyFont="1" applyBorder="1" applyAlignment="1">
      <alignment vertical="center" wrapText="1"/>
    </xf>
    <xf numFmtId="16" fontId="1" fillId="0" borderId="14" xfId="0" applyNumberFormat="1" applyFont="1" applyBorder="1" applyAlignment="1">
      <alignment vertical="center" wrapText="1"/>
    </xf>
    <xf numFmtId="16" fontId="1" fillId="0" borderId="51" xfId="0" applyNumberFormat="1" applyFont="1" applyBorder="1" applyAlignment="1">
      <alignment vertical="center" wrapText="1"/>
    </xf>
    <xf numFmtId="2" fontId="1" fillId="0" borderId="39" xfId="0" applyNumberFormat="1" applyFont="1" applyBorder="1" applyAlignment="1">
      <alignment vertical="center" wrapText="1"/>
    </xf>
    <xf numFmtId="0" fontId="1" fillId="0" borderId="52" xfId="0" applyFont="1" applyBorder="1" applyAlignment="1">
      <alignment vertical="center" wrapText="1"/>
    </xf>
    <xf numFmtId="2" fontId="1" fillId="0" borderId="12" xfId="0" applyNumberFormat="1" applyFont="1" applyBorder="1" applyAlignment="1">
      <alignment horizontal="center" vertical="center" wrapText="1"/>
    </xf>
    <xf numFmtId="2" fontId="6" fillId="0" borderId="11" xfId="0" applyNumberFormat="1" applyFont="1" applyBorder="1" applyAlignment="1">
      <alignment horizontal="center" vertical="center" wrapText="1"/>
    </xf>
    <xf numFmtId="2" fontId="6" fillId="0" borderId="12" xfId="0" applyNumberFormat="1" applyFont="1" applyBorder="1" applyAlignment="1">
      <alignment horizontal="center" vertical="center" wrapText="1"/>
    </xf>
    <xf numFmtId="2" fontId="1" fillId="0" borderId="47" xfId="0" applyNumberFormat="1" applyFont="1" applyBorder="1" applyAlignment="1">
      <alignment horizontal="center" vertical="center" wrapText="1"/>
    </xf>
    <xf numFmtId="0" fontId="1" fillId="0" borderId="11" xfId="0" applyFont="1" applyBorder="1" applyAlignment="1">
      <alignment vertical="center" wrapText="1"/>
    </xf>
    <xf numFmtId="16" fontId="1" fillId="0" borderId="11" xfId="0" applyNumberFormat="1" applyFont="1" applyBorder="1" applyAlignment="1">
      <alignment vertical="center" wrapText="1"/>
    </xf>
    <xf numFmtId="2" fontId="1" fillId="0" borderId="11" xfId="0" applyNumberFormat="1" applyFont="1" applyBorder="1" applyAlignment="1">
      <alignment horizontal="center" vertical="center" wrapText="1"/>
    </xf>
    <xf numFmtId="16" fontId="1" fillId="0" borderId="11" xfId="0" applyNumberFormat="1" applyFont="1" applyBorder="1" applyAlignment="1">
      <alignment vertical="center" wrapText="1"/>
    </xf>
    <xf numFmtId="0" fontId="1" fillId="0" borderId="26" xfId="0" applyFont="1" applyBorder="1" applyAlignment="1">
      <alignment vertical="center" wrapText="1"/>
    </xf>
    <xf numFmtId="0" fontId="1" fillId="0" borderId="37" xfId="0" applyFont="1" applyBorder="1" applyAlignment="1">
      <alignment horizontal="center" vertical="center"/>
    </xf>
    <xf numFmtId="0" fontId="15" fillId="0" borderId="11" xfId="0" applyFont="1" applyBorder="1" applyAlignment="1">
      <alignment vertical="center" wrapText="1"/>
    </xf>
    <xf numFmtId="0" fontId="0" fillId="0" borderId="53" xfId="0" applyFont="1" applyBorder="1" applyAlignment="1">
      <alignment horizontal="center" vertical="center" wrapText="1"/>
    </xf>
    <xf numFmtId="0" fontId="6" fillId="0" borderId="46" xfId="0" applyFont="1" applyBorder="1" applyAlignment="1">
      <alignment horizontal="center" vertical="center" wrapText="1"/>
    </xf>
    <xf numFmtId="2" fontId="6" fillId="0" borderId="54" xfId="0" applyNumberFormat="1" applyFont="1" applyBorder="1" applyAlignment="1">
      <alignment horizontal="center" vertical="center" wrapText="1"/>
    </xf>
    <xf numFmtId="0" fontId="6" fillId="0" borderId="11" xfId="0" applyFont="1" applyBorder="1" applyAlignment="1">
      <alignment/>
    </xf>
    <xf numFmtId="0" fontId="6" fillId="0" borderId="11" xfId="0" applyFont="1" applyFill="1" applyBorder="1" applyAlignment="1">
      <alignment horizontal="center" vertical="center" wrapText="1"/>
    </xf>
    <xf numFmtId="2" fontId="1" fillId="0" borderId="31" xfId="0" applyNumberFormat="1" applyFont="1" applyBorder="1" applyAlignment="1">
      <alignment horizontal="center" vertical="center" wrapText="1"/>
    </xf>
    <xf numFmtId="0" fontId="0" fillId="0" borderId="26" xfId="0" applyFont="1" applyBorder="1" applyAlignment="1">
      <alignment horizontal="center"/>
    </xf>
    <xf numFmtId="0" fontId="0" fillId="0" borderId="40" xfId="0" applyFont="1" applyBorder="1" applyAlignment="1">
      <alignment horizontal="center"/>
    </xf>
    <xf numFmtId="0" fontId="1" fillId="0" borderId="12" xfId="0" applyFont="1" applyBorder="1" applyAlignment="1" quotePrefix="1">
      <alignment horizontal="center" vertical="center" wrapText="1"/>
    </xf>
    <xf numFmtId="0" fontId="62" fillId="0" borderId="12" xfId="0" applyFont="1" applyBorder="1" applyAlignment="1">
      <alignment vertical="center" wrapText="1"/>
    </xf>
    <xf numFmtId="0" fontId="62" fillId="0" borderId="11" xfId="0" applyFont="1" applyBorder="1" applyAlignment="1">
      <alignment horizontal="justify"/>
    </xf>
    <xf numFmtId="0" fontId="66" fillId="0" borderId="11" xfId="0" applyFont="1" applyBorder="1" applyAlignment="1">
      <alignment/>
    </xf>
    <xf numFmtId="0" fontId="1" fillId="0" borderId="11" xfId="0" applyFont="1" applyBorder="1" applyAlignment="1">
      <alignment horizontal="left"/>
    </xf>
    <xf numFmtId="0" fontId="15" fillId="0" borderId="11" xfId="0" applyFont="1" applyBorder="1" applyAlignment="1">
      <alignment horizontal="center" vertical="center" wrapText="1"/>
    </xf>
    <xf numFmtId="2" fontId="15" fillId="0" borderId="31" xfId="0" applyNumberFormat="1" applyFont="1" applyBorder="1" applyAlignment="1">
      <alignment horizontal="center" vertical="center" wrapText="1"/>
    </xf>
    <xf numFmtId="0" fontId="66" fillId="0" borderId="11" xfId="0" applyFont="1" applyBorder="1" applyAlignment="1">
      <alignment horizontal="left" vertical="center" wrapText="1"/>
    </xf>
    <xf numFmtId="0" fontId="15" fillId="0" borderId="11" xfId="0" applyFont="1" applyBorder="1" applyAlignment="1">
      <alignment horizontal="left" vertical="center" wrapText="1"/>
    </xf>
    <xf numFmtId="0" fontId="1" fillId="0" borderId="55" xfId="0" applyFont="1" applyBorder="1" applyAlignment="1">
      <alignment horizontal="center" vertical="center" wrapText="1"/>
    </xf>
    <xf numFmtId="0" fontId="0" fillId="0" borderId="37" xfId="0" applyFont="1" applyBorder="1" applyAlignment="1">
      <alignment horizontal="center" vertical="center" wrapText="1"/>
    </xf>
    <xf numFmtId="0" fontId="1" fillId="0" borderId="53" xfId="0" applyFont="1" applyBorder="1" applyAlignment="1">
      <alignment horizontal="center" vertical="center"/>
    </xf>
    <xf numFmtId="0" fontId="15" fillId="0" borderId="12" xfId="0" applyFont="1" applyBorder="1" applyAlignment="1">
      <alignment horizontal="left" vertical="center" wrapText="1"/>
    </xf>
    <xf numFmtId="0" fontId="1" fillId="0" borderId="12"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2" xfId="0" applyFont="1" applyBorder="1" applyAlignment="1">
      <alignment horizontal="center" vertical="center" wrapText="1"/>
    </xf>
    <xf numFmtId="164" fontId="1" fillId="0" borderId="47" xfId="0" applyNumberFormat="1" applyFont="1" applyBorder="1" applyAlignment="1">
      <alignment horizontal="center" vertical="center" wrapText="1"/>
    </xf>
    <xf numFmtId="0" fontId="62" fillId="0" borderId="11" xfId="0" applyFont="1" applyBorder="1" applyAlignment="1">
      <alignment/>
    </xf>
    <xf numFmtId="0" fontId="61" fillId="21" borderId="0" xfId="0" applyFont="1" applyFill="1" applyAlignment="1">
      <alignment horizontal="left" vertical="top" wrapText="1"/>
    </xf>
    <xf numFmtId="0" fontId="61" fillId="16" borderId="0" xfId="0" applyFont="1" applyFill="1" applyAlignment="1">
      <alignment horizontal="left" vertical="top" wrapText="1"/>
    </xf>
    <xf numFmtId="0" fontId="61" fillId="22" borderId="0" xfId="0" applyFont="1" applyFill="1" applyAlignment="1">
      <alignment horizontal="left" vertical="top" wrapText="1"/>
    </xf>
    <xf numFmtId="0" fontId="61" fillId="35" borderId="0" xfId="0" applyFont="1" applyFill="1" applyAlignment="1">
      <alignment horizontal="left" vertical="top" wrapText="1"/>
    </xf>
    <xf numFmtId="0" fontId="10" fillId="0" borderId="0" xfId="0" applyFont="1" applyAlignment="1" applyProtection="1">
      <alignment horizontal="left" vertical="center"/>
      <protection hidden="1"/>
    </xf>
    <xf numFmtId="0" fontId="0" fillId="0" borderId="56" xfId="0" applyFont="1" applyBorder="1" applyAlignment="1">
      <alignment horizontal="center" vertical="top" wrapText="1"/>
    </xf>
    <xf numFmtId="0" fontId="0" fillId="0" borderId="56" xfId="0" applyBorder="1" applyAlignment="1">
      <alignment horizontal="center" vertical="top" wrapText="1"/>
    </xf>
    <xf numFmtId="0" fontId="60" fillId="0" borderId="0" xfId="0" applyFont="1" applyAlignment="1">
      <alignment horizontal="center" vertical="center"/>
    </xf>
    <xf numFmtId="0" fontId="0" fillId="0" borderId="13" xfId="0" applyBorder="1" applyAlignment="1">
      <alignment horizontal="center" vertical="top" wrapText="1"/>
    </xf>
    <xf numFmtId="0" fontId="0" fillId="0" borderId="19" xfId="0" applyBorder="1" applyAlignment="1">
      <alignment horizontal="center" vertical="top" wrapText="1"/>
    </xf>
    <xf numFmtId="0" fontId="0" fillId="0" borderId="0" xfId="0" applyNumberFormat="1" applyAlignment="1">
      <alignment horizontal="left" wrapText="1"/>
    </xf>
    <xf numFmtId="0" fontId="0" fillId="0" borderId="0" xfId="0" applyAlignment="1">
      <alignment horizontal="left" wrapText="1"/>
    </xf>
    <xf numFmtId="0" fontId="58" fillId="0" borderId="0" xfId="0" applyFont="1" applyFill="1" applyBorder="1" applyAlignment="1">
      <alignment horizontal="left" vertical="top"/>
    </xf>
    <xf numFmtId="0" fontId="0"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wrapText="1"/>
    </xf>
    <xf numFmtId="0" fontId="3" fillId="0" borderId="0" xfId="0" applyFont="1" applyAlignment="1" applyProtection="1">
      <alignment horizontal="center" vertical="center"/>
      <protection hidden="1"/>
    </xf>
    <xf numFmtId="0" fontId="1" fillId="0" borderId="0" xfId="0" applyFont="1" applyAlignment="1" applyProtection="1">
      <alignment horizontal="left" vertical="center"/>
      <protection hidden="1"/>
    </xf>
    <xf numFmtId="0" fontId="0" fillId="0" borderId="0" xfId="0" applyAlignment="1">
      <alignment horizontal="left" vertical="top" wrapText="1"/>
    </xf>
    <xf numFmtId="0" fontId="3"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0" borderId="0" xfId="0" applyFont="1" applyAlignment="1">
      <alignment horizontal="center" wrapText="1"/>
    </xf>
    <xf numFmtId="0" fontId="60" fillId="0" borderId="0" xfId="0" applyFont="1" applyAlignment="1">
      <alignment horizontal="center"/>
    </xf>
    <xf numFmtId="0" fontId="3" fillId="0" borderId="0" xfId="0" applyFont="1" applyAlignment="1">
      <alignment horizontal="center"/>
    </xf>
    <xf numFmtId="0" fontId="3" fillId="0" borderId="0" xfId="0" applyFont="1" applyBorder="1" applyAlignment="1">
      <alignment horizontal="center" wrapText="1"/>
    </xf>
    <xf numFmtId="0" fontId="4" fillId="0" borderId="0" xfId="0" applyFont="1" applyBorder="1" applyAlignment="1">
      <alignment horizontal="center" wrapText="1"/>
    </xf>
    <xf numFmtId="0" fontId="3" fillId="0" borderId="0" xfId="0" applyFont="1" applyBorder="1" applyAlignment="1" applyProtection="1">
      <alignment horizontal="center" vertical="center" wrapText="1"/>
      <protection hidden="1"/>
    </xf>
    <xf numFmtId="0" fontId="2" fillId="0" borderId="0" xfId="0" applyFont="1" applyAlignment="1" applyProtection="1">
      <alignment horizontal="left" vertical="center"/>
      <protection hidden="1"/>
    </xf>
    <xf numFmtId="0" fontId="3" fillId="0" borderId="57"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58" xfId="0" applyFont="1" applyBorder="1" applyAlignment="1">
      <alignment horizontal="center" vertical="center" wrapText="1"/>
    </xf>
    <xf numFmtId="0" fontId="77" fillId="0" borderId="0" xfId="0" applyFont="1" applyAlignment="1">
      <alignment/>
    </xf>
    <xf numFmtId="0" fontId="77" fillId="0" borderId="0" xfId="0" applyFont="1" applyAlignment="1">
      <alignment vertical="center" wrapText="1"/>
    </xf>
    <xf numFmtId="0" fontId="78" fillId="0" borderId="0" xfId="0" applyFont="1" applyAlignment="1">
      <alignment vertical="center" wrapText="1"/>
    </xf>
    <xf numFmtId="2" fontId="2" fillId="0" borderId="31" xfId="0" applyNumberFormat="1" applyFont="1" applyBorder="1" applyAlignment="1">
      <alignment vertical="center" wrapText="1"/>
    </xf>
    <xf numFmtId="0" fontId="15" fillId="0" borderId="11" xfId="0" applyFont="1" applyBorder="1" applyAlignment="1">
      <alignment vertical="center" wrapText="1"/>
    </xf>
    <xf numFmtId="2" fontId="15" fillId="0" borderId="11" xfId="0" applyNumberFormat="1" applyFont="1" applyBorder="1" applyAlignment="1">
      <alignmen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My%20Documents\Desc&#259;rc&#259;ri\GM_SL_10.12.2012%20-%20Mosoarca%20Mariu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nd\date\Secretariat\GradatiiMerit\GradatiideMerit2013\GM_CONF_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 initiale"/>
      <sheetName val="ANEXA 2"/>
      <sheetName val="PUNCTAJ GM"/>
      <sheetName val="PUNCTAJ CONCURS"/>
      <sheetName val="1"/>
      <sheetName val="2.1"/>
      <sheetName val="2.2"/>
      <sheetName val="2.3"/>
      <sheetName val="2.4"/>
      <sheetName val="2.5"/>
      <sheetName val="2.6"/>
      <sheetName val="2.7"/>
      <sheetName val="3.1a"/>
      <sheetName val="3.1b"/>
      <sheetName val="3.2a"/>
      <sheetName val="3.2b"/>
      <sheetName val="3.3a"/>
      <sheetName val="3.3b"/>
      <sheetName val="3.4a"/>
      <sheetName val="3.4b"/>
      <sheetName val="3.5a"/>
      <sheetName val="3.5b"/>
      <sheetName val="3.6a"/>
      <sheetName val="3.6b"/>
      <sheetName val="3.7"/>
      <sheetName val="4.1"/>
      <sheetName val="4.2a"/>
      <sheetName val="4.2b"/>
      <sheetName val="4.3"/>
      <sheetName val="Coef"/>
      <sheetName val="Euro"/>
      <sheetName val="BDI"/>
    </sheetNames>
    <sheetDataSet>
      <sheetData sheetId="0">
        <row r="6">
          <cell r="B6" t="str">
            <v>Mosoarca Marius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e initiale"/>
      <sheetName val="ANEXA 2"/>
      <sheetName val="PUNCTAJ GM"/>
      <sheetName val="PUNCTAJ CONCURS"/>
      <sheetName val="1"/>
      <sheetName val="2.1"/>
      <sheetName val="2.2"/>
      <sheetName val="2.3"/>
      <sheetName val="2.4"/>
      <sheetName val="2.5"/>
      <sheetName val="2.6"/>
      <sheetName val="2.7"/>
      <sheetName val="3.1a"/>
      <sheetName val="3.1b"/>
      <sheetName val="3.2a"/>
      <sheetName val="3.2b"/>
      <sheetName val="3.3a"/>
      <sheetName val="3.3b"/>
      <sheetName val="3.4a"/>
      <sheetName val="3.4b"/>
      <sheetName val="3.5a"/>
      <sheetName val="3.5b"/>
      <sheetName val="3.6a"/>
      <sheetName val="3.6b"/>
      <sheetName val="3.7"/>
      <sheetName val="4.1"/>
      <sheetName val="4.2a"/>
      <sheetName val="4.2b"/>
      <sheetName val="4.3"/>
      <sheetName val="Coef"/>
      <sheetName val="Euro"/>
      <sheetName val="BDI"/>
    </sheetNames>
    <sheetDataSet>
      <sheetData sheetId="0">
        <row r="18">
          <cell r="B18">
            <v>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FF00"/>
  </sheetPr>
  <dimension ref="B1:L12"/>
  <sheetViews>
    <sheetView showGridLines="0" showRowColHeaders="0" zoomScale="120" zoomScaleNormal="120" zoomScalePageLayoutView="0" workbookViewId="0" topLeftCell="A1">
      <selection activeCell="B7" sqref="B7:L7"/>
    </sheetView>
  </sheetViews>
  <sheetFormatPr defaultColWidth="9.140625" defaultRowHeight="15"/>
  <cols>
    <col min="1" max="16384" width="9.140625" style="352" customWidth="1"/>
  </cols>
  <sheetData>
    <row r="1" spans="2:11" ht="15.75">
      <c r="B1" s="350" t="s">
        <v>182</v>
      </c>
      <c r="C1" s="351"/>
      <c r="D1" s="351"/>
      <c r="E1" s="351"/>
      <c r="F1" s="351"/>
      <c r="G1" s="351"/>
      <c r="H1" s="351"/>
      <c r="I1" s="351"/>
      <c r="J1" s="351"/>
      <c r="K1" s="351"/>
    </row>
    <row r="2" spans="2:11" ht="15.75">
      <c r="B2" s="351"/>
      <c r="C2" s="351"/>
      <c r="D2" s="351"/>
      <c r="E2" s="351"/>
      <c r="F2" s="351"/>
      <c r="G2" s="351"/>
      <c r="H2" s="351"/>
      <c r="I2" s="351"/>
      <c r="J2" s="351"/>
      <c r="K2" s="351"/>
    </row>
    <row r="3" spans="2:12" ht="90" customHeight="1">
      <c r="B3" s="498" t="s">
        <v>186</v>
      </c>
      <c r="C3" s="498"/>
      <c r="D3" s="498"/>
      <c r="E3" s="498"/>
      <c r="F3" s="498"/>
      <c r="G3" s="498"/>
      <c r="H3" s="498"/>
      <c r="I3" s="498"/>
      <c r="J3" s="498"/>
      <c r="K3" s="498"/>
      <c r="L3" s="498"/>
    </row>
    <row r="4" spans="2:12" ht="135" customHeight="1">
      <c r="B4" s="499" t="s">
        <v>271</v>
      </c>
      <c r="C4" s="499"/>
      <c r="D4" s="499"/>
      <c r="E4" s="499"/>
      <c r="F4" s="499"/>
      <c r="G4" s="499"/>
      <c r="H4" s="499"/>
      <c r="I4" s="499"/>
      <c r="J4" s="499"/>
      <c r="K4" s="499"/>
      <c r="L4" s="499"/>
    </row>
    <row r="5" spans="2:12" ht="60" customHeight="1">
      <c r="B5" s="500" t="s">
        <v>272</v>
      </c>
      <c r="C5" s="500"/>
      <c r="D5" s="500"/>
      <c r="E5" s="500"/>
      <c r="F5" s="500"/>
      <c r="G5" s="500"/>
      <c r="H5" s="500"/>
      <c r="I5" s="500"/>
      <c r="J5" s="500"/>
      <c r="K5" s="500"/>
      <c r="L5" s="500"/>
    </row>
    <row r="6" spans="2:12" ht="60" customHeight="1">
      <c r="B6" s="500" t="s">
        <v>183</v>
      </c>
      <c r="C6" s="500"/>
      <c r="D6" s="500"/>
      <c r="E6" s="500"/>
      <c r="F6" s="500"/>
      <c r="G6" s="500"/>
      <c r="H6" s="500"/>
      <c r="I6" s="500"/>
      <c r="J6" s="500"/>
      <c r="K6" s="500"/>
      <c r="L6" s="500"/>
    </row>
    <row r="7" spans="2:12" ht="60" customHeight="1">
      <c r="B7" s="497" t="s">
        <v>187</v>
      </c>
      <c r="C7" s="497"/>
      <c r="D7" s="497"/>
      <c r="E7" s="497"/>
      <c r="F7" s="497"/>
      <c r="G7" s="497"/>
      <c r="H7" s="497"/>
      <c r="I7" s="497"/>
      <c r="J7" s="497"/>
      <c r="K7" s="497"/>
      <c r="L7" s="497"/>
    </row>
    <row r="8" spans="2:11" ht="15.75">
      <c r="B8" s="351"/>
      <c r="C8" s="351"/>
      <c r="D8" s="351"/>
      <c r="E8" s="351"/>
      <c r="F8" s="351"/>
      <c r="G8" s="351"/>
      <c r="H8" s="351"/>
      <c r="I8" s="351"/>
      <c r="J8" s="351"/>
      <c r="K8" s="351"/>
    </row>
    <row r="9" spans="2:11" ht="15.75">
      <c r="B9" s="351"/>
      <c r="C9" s="351"/>
      <c r="D9" s="351"/>
      <c r="E9" s="351"/>
      <c r="F9" s="351"/>
      <c r="G9" s="351"/>
      <c r="H9" s="351"/>
      <c r="I9" s="351"/>
      <c r="J9" s="351"/>
      <c r="K9" s="351"/>
    </row>
    <row r="10" spans="2:11" ht="15.75">
      <c r="B10" s="351"/>
      <c r="C10" s="351"/>
      <c r="D10" s="351"/>
      <c r="E10" s="351"/>
      <c r="F10" s="351"/>
      <c r="G10" s="351"/>
      <c r="H10" s="351"/>
      <c r="I10" s="351"/>
      <c r="J10" s="351"/>
      <c r="K10" s="351"/>
    </row>
    <row r="11" spans="2:11" ht="15.75">
      <c r="B11" s="351"/>
      <c r="C11" s="351"/>
      <c r="D11" s="351"/>
      <c r="E11" s="351"/>
      <c r="F11" s="351"/>
      <c r="G11" s="351"/>
      <c r="H11" s="351"/>
      <c r="I11" s="351"/>
      <c r="J11" s="351"/>
      <c r="K11" s="351"/>
    </row>
    <row r="12" spans="2:11" ht="15.75">
      <c r="B12" s="351"/>
      <c r="C12" s="351"/>
      <c r="D12" s="351"/>
      <c r="E12" s="351"/>
      <c r="F12" s="351"/>
      <c r="G12" s="351"/>
      <c r="H12" s="351"/>
      <c r="I12" s="351"/>
      <c r="J12" s="351"/>
      <c r="K12" s="351"/>
    </row>
  </sheetData>
  <sheetProtection/>
  <mergeCells count="5">
    <mergeCell ref="B7:L7"/>
    <mergeCell ref="B3:L3"/>
    <mergeCell ref="B4:L4"/>
    <mergeCell ref="B5:L5"/>
    <mergeCell ref="B6:L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theme="6"/>
  </sheetPr>
  <dimension ref="A1:L22"/>
  <sheetViews>
    <sheetView zoomScalePageLayoutView="0" workbookViewId="0" topLeftCell="A7">
      <selection activeCell="L13" sqref="L13"/>
    </sheetView>
  </sheetViews>
  <sheetFormatPr defaultColWidth="9.140625" defaultRowHeight="15"/>
  <cols>
    <col min="1" max="1" width="5.140625" style="0" customWidth="1"/>
    <col min="2" max="2" width="21.28125" style="0" customWidth="1"/>
    <col min="3" max="3" width="27.140625" style="0" customWidth="1"/>
    <col min="4" max="4" width="21.421875" style="0" customWidth="1"/>
    <col min="5" max="5" width="16.00390625" style="0" customWidth="1"/>
    <col min="6" max="6" width="6.8515625" style="0" customWidth="1"/>
    <col min="7" max="7" width="10.57421875" style="0" customWidth="1"/>
    <col min="8" max="8" width="11.8515625" style="0" bestFit="1" customWidth="1"/>
    <col min="9" max="9" width="9.7109375" style="0" customWidth="1"/>
  </cols>
  <sheetData>
    <row r="1" spans="1:3" ht="15">
      <c r="A1" s="237" t="str">
        <f>'Date initiale'!C3</f>
        <v>Universitatea de Arhitectură și Urbanism "Ion Mincu" București</v>
      </c>
      <c r="B1" s="237"/>
      <c r="C1" s="237"/>
    </row>
    <row r="2" spans="1:3" ht="15">
      <c r="A2" s="237" t="str">
        <f>'Date initiale'!B4&amp;" "&amp;'Date initiale'!C4</f>
        <v>Facultatea ARHITECTURA</v>
      </c>
      <c r="B2" s="237"/>
      <c r="C2" s="237"/>
    </row>
    <row r="3" spans="1:3" ht="15">
      <c r="A3" s="237" t="str">
        <f>'Date initiale'!B5&amp;" "&amp;'Date initiale'!C5</f>
        <v>Departamentul Științe Tehnice</v>
      </c>
      <c r="B3" s="237"/>
      <c r="C3" s="237"/>
    </row>
    <row r="4" spans="1:3" ht="15">
      <c r="A4" s="119" t="str">
        <f>'Date initiale'!C6&amp;", "&amp;'Date initiale'!C7</f>
        <v>GRIGOROVSCHI MIRCEA, C10</v>
      </c>
      <c r="B4" s="119"/>
      <c r="C4" s="119"/>
    </row>
    <row r="5" spans="1:3" s="179" customFormat="1" ht="15">
      <c r="A5" s="119"/>
      <c r="B5" s="119"/>
      <c r="C5" s="119"/>
    </row>
    <row r="6" spans="1:9" ht="15.75">
      <c r="A6" s="513" t="s">
        <v>111</v>
      </c>
      <c r="B6" s="513"/>
      <c r="C6" s="513"/>
      <c r="D6" s="513"/>
      <c r="E6" s="513"/>
      <c r="F6" s="513"/>
      <c r="G6" s="513"/>
      <c r="H6" s="513"/>
      <c r="I6" s="513"/>
    </row>
    <row r="7" spans="1:9" ht="35.25" customHeight="1">
      <c r="A7" s="516" t="str">
        <f>'Descriere indicatori'!B8&amp;". "&amp;'Descriere indicatori'!C8</f>
        <v>I5. Articole in extenso în reviste ştiinţifice indexate ISI Arts &amp; Humanities Citation Index, Scopus-Copernicus, ERIH şi clasificate în categoria INT1 sau INT2 în acest index, sau echivalente în domeniu* </v>
      </c>
      <c r="B7" s="516"/>
      <c r="C7" s="516"/>
      <c r="D7" s="516"/>
      <c r="E7" s="516"/>
      <c r="F7" s="516"/>
      <c r="G7" s="516"/>
      <c r="H7" s="516"/>
      <c r="I7" s="516"/>
    </row>
    <row r="8" spans="1:9" ht="15.75" thickBot="1">
      <c r="A8" s="67"/>
      <c r="B8" s="67"/>
      <c r="C8" s="67"/>
      <c r="D8" s="67"/>
      <c r="E8" s="67"/>
      <c r="F8" s="67"/>
      <c r="G8" s="67"/>
      <c r="H8" s="67"/>
      <c r="I8" s="67"/>
    </row>
    <row r="9" spans="1:11" ht="30.75" thickBot="1">
      <c r="A9" s="151" t="s">
        <v>55</v>
      </c>
      <c r="B9" s="185" t="s">
        <v>83</v>
      </c>
      <c r="C9" s="185" t="s">
        <v>52</v>
      </c>
      <c r="D9" s="185" t="s">
        <v>57</v>
      </c>
      <c r="E9" s="185" t="s">
        <v>80</v>
      </c>
      <c r="F9" s="186" t="s">
        <v>87</v>
      </c>
      <c r="G9" s="185" t="s">
        <v>58</v>
      </c>
      <c r="H9" s="185" t="s">
        <v>112</v>
      </c>
      <c r="I9" s="187" t="s">
        <v>90</v>
      </c>
      <c r="K9" s="243" t="s">
        <v>109</v>
      </c>
    </row>
    <row r="10" spans="1:12" ht="60">
      <c r="A10" s="417">
        <v>1</v>
      </c>
      <c r="B10" s="377" t="s">
        <v>359</v>
      </c>
      <c r="C10" s="378" t="s">
        <v>360</v>
      </c>
      <c r="D10" s="378" t="s">
        <v>362</v>
      </c>
      <c r="E10" s="377" t="s">
        <v>361</v>
      </c>
      <c r="F10" s="150">
        <v>2013</v>
      </c>
      <c r="G10" s="40" t="s">
        <v>363</v>
      </c>
      <c r="H10" s="385" t="s">
        <v>364</v>
      </c>
      <c r="I10" s="420">
        <v>10</v>
      </c>
      <c r="K10" s="244">
        <v>10</v>
      </c>
      <c r="L10" s="353" t="s">
        <v>250</v>
      </c>
    </row>
    <row r="11" spans="1:11" ht="59.25">
      <c r="A11" s="418">
        <f>A10+1</f>
        <v>2</v>
      </c>
      <c r="B11" s="377" t="s">
        <v>365</v>
      </c>
      <c r="C11" s="378" t="s">
        <v>366</v>
      </c>
      <c r="D11" s="378" t="s">
        <v>367</v>
      </c>
      <c r="E11" s="419"/>
      <c r="F11" s="113">
        <v>2014</v>
      </c>
      <c r="G11" s="358" t="s">
        <v>369</v>
      </c>
      <c r="H11" s="358" t="s">
        <v>368</v>
      </c>
      <c r="I11" s="369">
        <v>10</v>
      </c>
      <c r="K11" s="55"/>
    </row>
    <row r="12" spans="1:9" ht="45">
      <c r="A12" s="160">
        <f aca="true" t="shared" si="0" ref="A12:A19">A11+1</f>
        <v>3</v>
      </c>
      <c r="B12" s="377" t="s">
        <v>359</v>
      </c>
      <c r="C12" s="162" t="s">
        <v>547</v>
      </c>
      <c r="D12" s="111" t="s">
        <v>549</v>
      </c>
      <c r="E12" s="162" t="s">
        <v>546</v>
      </c>
      <c r="F12" s="150">
        <v>2015</v>
      </c>
      <c r="G12" s="162" t="s">
        <v>548</v>
      </c>
      <c r="H12" s="150" t="s">
        <v>550</v>
      </c>
      <c r="I12" s="298">
        <v>10</v>
      </c>
    </row>
    <row r="13" spans="1:9" ht="105">
      <c r="A13" s="163">
        <f t="shared" si="0"/>
        <v>4</v>
      </c>
      <c r="B13" s="111" t="s">
        <v>551</v>
      </c>
      <c r="C13" s="112" t="s">
        <v>552</v>
      </c>
      <c r="D13" s="112" t="s">
        <v>553</v>
      </c>
      <c r="E13" s="112" t="s">
        <v>554</v>
      </c>
      <c r="F13" s="113">
        <v>2015</v>
      </c>
      <c r="G13" s="113" t="s">
        <v>555</v>
      </c>
      <c r="H13" s="113" t="s">
        <v>556</v>
      </c>
      <c r="I13" s="298">
        <v>10</v>
      </c>
    </row>
    <row r="14" spans="1:9" ht="15">
      <c r="A14" s="159">
        <f t="shared" si="0"/>
        <v>5</v>
      </c>
      <c r="B14" s="529"/>
      <c r="C14" s="530"/>
      <c r="D14" s="112"/>
      <c r="E14" s="528"/>
      <c r="F14" s="113"/>
      <c r="G14" s="113"/>
      <c r="H14" s="113"/>
      <c r="I14" s="298"/>
    </row>
    <row r="15" spans="1:9" ht="15">
      <c r="A15" s="163">
        <f t="shared" si="0"/>
        <v>6</v>
      </c>
      <c r="B15" s="111"/>
      <c r="C15" s="112"/>
      <c r="D15" s="112"/>
      <c r="E15" s="112"/>
      <c r="F15" s="113"/>
      <c r="G15" s="113"/>
      <c r="H15" s="113"/>
      <c r="I15" s="298"/>
    </row>
    <row r="16" spans="1:9" ht="15">
      <c r="A16" s="159">
        <f t="shared" si="0"/>
        <v>7</v>
      </c>
      <c r="B16" s="111"/>
      <c r="C16" s="40"/>
      <c r="D16" s="112"/>
      <c r="E16" s="40"/>
      <c r="F16" s="113"/>
      <c r="G16" s="113"/>
      <c r="H16" s="113"/>
      <c r="I16" s="298"/>
    </row>
    <row r="17" spans="1:9" ht="15">
      <c r="A17" s="160">
        <f t="shared" si="0"/>
        <v>8</v>
      </c>
      <c r="B17" s="161"/>
      <c r="C17" s="162"/>
      <c r="D17" s="112"/>
      <c r="E17" s="162"/>
      <c r="F17" s="150"/>
      <c r="G17" s="162"/>
      <c r="H17" s="150"/>
      <c r="I17" s="298"/>
    </row>
    <row r="18" spans="1:9" ht="15">
      <c r="A18" s="163">
        <f t="shared" si="0"/>
        <v>9</v>
      </c>
      <c r="B18" s="111"/>
      <c r="C18" s="112"/>
      <c r="D18" s="112"/>
      <c r="E18" s="112"/>
      <c r="F18" s="113"/>
      <c r="G18" s="113"/>
      <c r="H18" s="113"/>
      <c r="I18" s="298"/>
    </row>
    <row r="19" spans="1:9" ht="15.75" thickBot="1">
      <c r="A19" s="164">
        <f t="shared" si="0"/>
        <v>10</v>
      </c>
      <c r="B19" s="115"/>
      <c r="C19" s="116"/>
      <c r="D19" s="148"/>
      <c r="E19" s="165"/>
      <c r="F19" s="165"/>
      <c r="G19" s="166"/>
      <c r="H19" s="166"/>
      <c r="I19" s="305"/>
    </row>
    <row r="20" spans="1:9" ht="16.5" thickBot="1">
      <c r="A20" s="340"/>
      <c r="H20" s="121" t="str">
        <f>"Total "&amp;LEFT(A7,2)</f>
        <v>Total I5</v>
      </c>
      <c r="I20" s="156">
        <f>SUM(I10:I19)</f>
        <v>40</v>
      </c>
    </row>
    <row r="21" ht="15.75">
      <c r="A21" s="51"/>
    </row>
    <row r="22" spans="1:9" ht="33.75" customHeight="1">
      <c r="A22" s="515" t="str">
        <f>'Descriere indicatori'!B42</f>
        <v>* Cărţi, articole de specialitate şi/sau în domenii conexe domeniilor de specialitate, studii şi proiecte cu componentă de specialitate, didactică şi/sau pedagogică. Se ia în considerare platforma de publicaţii de specialitate de prestigiu internaţional şi/naţional (BDI şi BDN).    </v>
      </c>
      <c r="B22" s="515"/>
      <c r="C22" s="515"/>
      <c r="D22" s="515"/>
      <c r="E22" s="515"/>
      <c r="F22" s="515"/>
      <c r="G22" s="515"/>
      <c r="H22" s="515"/>
      <c r="I22" s="515"/>
    </row>
  </sheetData>
  <sheetProtection/>
  <mergeCells count="3">
    <mergeCell ref="A6:I6"/>
    <mergeCell ref="A7:I7"/>
    <mergeCell ref="A22:I22"/>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6"/>
  </sheetPr>
  <dimension ref="A1:L20"/>
  <sheetViews>
    <sheetView zoomScalePageLayoutView="0" workbookViewId="0" topLeftCell="A1">
      <selection activeCell="D25" sqref="D25"/>
    </sheetView>
  </sheetViews>
  <sheetFormatPr defaultColWidth="9.140625" defaultRowHeight="15"/>
  <cols>
    <col min="1" max="1" width="5.140625" style="0" customWidth="1"/>
    <col min="2" max="2" width="22.140625" style="0" customWidth="1"/>
    <col min="3" max="3" width="27.140625" style="0" customWidth="1"/>
    <col min="4" max="4" width="21.421875" style="0" customWidth="1"/>
    <col min="5" max="5" width="16.00390625" style="0" customWidth="1"/>
    <col min="6" max="6" width="6.8515625" style="0" customWidth="1"/>
    <col min="7" max="7" width="10.57421875" style="0" customWidth="1"/>
    <col min="8" max="8" width="10.00390625" style="0" customWidth="1"/>
    <col min="9" max="9" width="9.7109375" style="0" customWidth="1"/>
  </cols>
  <sheetData>
    <row r="1" spans="1:3" ht="15">
      <c r="A1" s="237" t="str">
        <f>'Date initiale'!C3</f>
        <v>Universitatea de Arhitectură și Urbanism "Ion Mincu" București</v>
      </c>
      <c r="B1" s="237"/>
      <c r="C1" s="237"/>
    </row>
    <row r="2" spans="1:3" ht="15">
      <c r="A2" s="237" t="str">
        <f>'Date initiale'!B4&amp;" "&amp;'Date initiale'!C4</f>
        <v>Facultatea ARHITECTURA</v>
      </c>
      <c r="B2" s="237"/>
      <c r="C2" s="237"/>
    </row>
    <row r="3" spans="1:3" ht="15">
      <c r="A3" s="237" t="str">
        <f>'Date initiale'!B5&amp;" "&amp;'Date initiale'!C5</f>
        <v>Departamentul Științe Tehnice</v>
      </c>
      <c r="B3" s="237"/>
      <c r="C3" s="237"/>
    </row>
    <row r="4" spans="1:3" ht="15">
      <c r="A4" s="119" t="str">
        <f>'Date initiale'!C6&amp;", "&amp;'Date initiale'!C7</f>
        <v>GRIGOROVSCHI MIRCEA, C10</v>
      </c>
      <c r="B4" s="119"/>
      <c r="C4" s="119"/>
    </row>
    <row r="5" spans="1:3" s="179" customFormat="1" ht="15">
      <c r="A5" s="119"/>
      <c r="B5" s="119"/>
      <c r="C5" s="119"/>
    </row>
    <row r="6" spans="1:9" ht="15.75">
      <c r="A6" s="513" t="s">
        <v>111</v>
      </c>
      <c r="B6" s="513"/>
      <c r="C6" s="513"/>
      <c r="D6" s="513"/>
      <c r="E6" s="513"/>
      <c r="F6" s="513"/>
      <c r="G6" s="513"/>
      <c r="H6" s="513"/>
      <c r="I6" s="513"/>
    </row>
    <row r="7" spans="1:9" ht="15.75">
      <c r="A7" s="516" t="str">
        <f>'Descriere indicatori'!B9&amp;". "&amp;'Descriere indicatori'!C9</f>
        <v>I6. Articole in extenso în reviste ştiinţifice indexate ERIH şi clasificate în categoria NAT </v>
      </c>
      <c r="B7" s="516"/>
      <c r="C7" s="516"/>
      <c r="D7" s="516"/>
      <c r="E7" s="516"/>
      <c r="F7" s="516"/>
      <c r="G7" s="516"/>
      <c r="H7" s="516"/>
      <c r="I7" s="516"/>
    </row>
    <row r="8" spans="1:9" ht="15.75" thickBot="1">
      <c r="A8" s="167"/>
      <c r="B8" s="167"/>
      <c r="C8" s="167"/>
      <c r="D8" s="167"/>
      <c r="E8" s="167"/>
      <c r="F8" s="167"/>
      <c r="G8" s="167"/>
      <c r="H8" s="167"/>
      <c r="I8" s="167"/>
    </row>
    <row r="9" spans="1:11" ht="30.75" thickBot="1">
      <c r="A9" s="151" t="s">
        <v>55</v>
      </c>
      <c r="B9" s="152" t="s">
        <v>83</v>
      </c>
      <c r="C9" s="152" t="s">
        <v>52</v>
      </c>
      <c r="D9" s="152" t="s">
        <v>57</v>
      </c>
      <c r="E9" s="152" t="s">
        <v>80</v>
      </c>
      <c r="F9" s="153" t="s">
        <v>87</v>
      </c>
      <c r="G9" s="152" t="s">
        <v>58</v>
      </c>
      <c r="H9" s="152" t="s">
        <v>112</v>
      </c>
      <c r="I9" s="154" t="s">
        <v>90</v>
      </c>
      <c r="K9" s="243" t="s">
        <v>109</v>
      </c>
    </row>
    <row r="10" spans="1:12" ht="15">
      <c r="A10" s="169">
        <v>1</v>
      </c>
      <c r="B10" s="106"/>
      <c r="C10" s="106"/>
      <c r="D10" s="106"/>
      <c r="E10" s="107"/>
      <c r="F10" s="108"/>
      <c r="G10" s="108"/>
      <c r="H10" s="108"/>
      <c r="I10" s="302"/>
      <c r="K10" s="244">
        <v>5</v>
      </c>
      <c r="L10" s="353" t="s">
        <v>250</v>
      </c>
    </row>
    <row r="11" spans="1:11" ht="15">
      <c r="A11" s="170">
        <f>A10+1</f>
        <v>2</v>
      </c>
      <c r="B11" s="110"/>
      <c r="C11" s="111"/>
      <c r="D11" s="110"/>
      <c r="E11" s="112"/>
      <c r="F11" s="113"/>
      <c r="G11" s="114"/>
      <c r="H11" s="114"/>
      <c r="I11" s="298"/>
      <c r="K11" s="55"/>
    </row>
    <row r="12" spans="1:9" ht="15">
      <c r="A12" s="170">
        <f aca="true" t="shared" si="0" ref="A12:A19">A11+1</f>
        <v>3</v>
      </c>
      <c r="B12" s="111"/>
      <c r="C12" s="111"/>
      <c r="D12" s="111"/>
      <c r="E12" s="112"/>
      <c r="F12" s="113"/>
      <c r="G12" s="114"/>
      <c r="H12" s="114"/>
      <c r="I12" s="298"/>
    </row>
    <row r="13" spans="1:9" ht="15">
      <c r="A13" s="170">
        <f t="shared" si="0"/>
        <v>4</v>
      </c>
      <c r="B13" s="111"/>
      <c r="C13" s="111"/>
      <c r="D13" s="111"/>
      <c r="E13" s="112"/>
      <c r="F13" s="113"/>
      <c r="G13" s="113"/>
      <c r="H13" s="113"/>
      <c r="I13" s="298"/>
    </row>
    <row r="14" spans="1:9" ht="15">
      <c r="A14" s="170">
        <f t="shared" si="0"/>
        <v>5</v>
      </c>
      <c r="B14" s="111"/>
      <c r="C14" s="111"/>
      <c r="D14" s="111"/>
      <c r="E14" s="112"/>
      <c r="F14" s="113"/>
      <c r="G14" s="113"/>
      <c r="H14" s="113"/>
      <c r="I14" s="298"/>
    </row>
    <row r="15" spans="1:9" ht="15">
      <c r="A15" s="170">
        <f t="shared" si="0"/>
        <v>6</v>
      </c>
      <c r="B15" s="111"/>
      <c r="C15" s="111"/>
      <c r="D15" s="111"/>
      <c r="E15" s="112"/>
      <c r="F15" s="113"/>
      <c r="G15" s="113"/>
      <c r="H15" s="113"/>
      <c r="I15" s="298"/>
    </row>
    <row r="16" spans="1:9" ht="15">
      <c r="A16" s="170">
        <f t="shared" si="0"/>
        <v>7</v>
      </c>
      <c r="B16" s="111"/>
      <c r="C16" s="111"/>
      <c r="D16" s="111"/>
      <c r="E16" s="112"/>
      <c r="F16" s="113"/>
      <c r="G16" s="113"/>
      <c r="H16" s="113"/>
      <c r="I16" s="298"/>
    </row>
    <row r="17" spans="1:9" ht="15">
      <c r="A17" s="170">
        <f t="shared" si="0"/>
        <v>8</v>
      </c>
      <c r="B17" s="111"/>
      <c r="C17" s="111"/>
      <c r="D17" s="111"/>
      <c r="E17" s="112"/>
      <c r="F17" s="113"/>
      <c r="G17" s="113"/>
      <c r="H17" s="113"/>
      <c r="I17" s="298"/>
    </row>
    <row r="18" spans="1:9" ht="15">
      <c r="A18" s="170">
        <f t="shared" si="0"/>
        <v>9</v>
      </c>
      <c r="B18" s="111"/>
      <c r="C18" s="111"/>
      <c r="D18" s="111"/>
      <c r="E18" s="112"/>
      <c r="F18" s="113"/>
      <c r="G18" s="113"/>
      <c r="H18" s="113"/>
      <c r="I18" s="298"/>
    </row>
    <row r="19" spans="1:9" ht="15.75" thickBot="1">
      <c r="A19" s="171">
        <f t="shared" si="0"/>
        <v>10</v>
      </c>
      <c r="B19" s="115"/>
      <c r="C19" s="115"/>
      <c r="D19" s="115"/>
      <c r="E19" s="116"/>
      <c r="F19" s="117"/>
      <c r="G19" s="117"/>
      <c r="H19" s="117"/>
      <c r="I19" s="299"/>
    </row>
    <row r="20" spans="1:9" ht="15.75" thickBot="1">
      <c r="A20" s="339"/>
      <c r="B20" s="119"/>
      <c r="C20" s="119"/>
      <c r="D20" s="119"/>
      <c r="E20" s="119"/>
      <c r="F20" s="119"/>
      <c r="G20" s="119"/>
      <c r="H20" s="121" t="str">
        <f>"Total "&amp;LEFT(A7,2)</f>
        <v>Total I6</v>
      </c>
      <c r="I20" s="122">
        <f>SUM(I10:I19)</f>
        <v>0</v>
      </c>
    </row>
  </sheetData>
  <sheetProtection/>
  <mergeCells count="2">
    <mergeCell ref="A6:I6"/>
    <mergeCell ref="A7:I7"/>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tabColor theme="6"/>
  </sheetPr>
  <dimension ref="A1:L24"/>
  <sheetViews>
    <sheetView zoomScalePageLayoutView="0" workbookViewId="0" topLeftCell="A7">
      <selection activeCell="L20" sqref="L20"/>
    </sheetView>
  </sheetViews>
  <sheetFormatPr defaultColWidth="9.140625" defaultRowHeight="15"/>
  <cols>
    <col min="1" max="1" width="5.140625" style="0" customWidth="1"/>
    <col min="2" max="2" width="22.140625" style="0" customWidth="1"/>
    <col min="3" max="3" width="27.140625" style="0" customWidth="1"/>
    <col min="4" max="4" width="20.421875" style="0" bestFit="1" customWidth="1"/>
    <col min="5" max="5" width="16.00390625" style="0" customWidth="1"/>
    <col min="6" max="6" width="6.8515625" style="0" customWidth="1"/>
    <col min="7" max="7" width="12.28125" style="0" customWidth="1"/>
    <col min="8" max="8" width="10.00390625" style="0" customWidth="1"/>
    <col min="9" max="9" width="9.7109375" style="0" customWidth="1"/>
  </cols>
  <sheetData>
    <row r="1" spans="1:10" ht="15.75">
      <c r="A1" s="237" t="str">
        <f>'Date initiale'!C3</f>
        <v>Universitatea de Arhitectură și Urbanism "Ion Mincu" București</v>
      </c>
      <c r="B1" s="237"/>
      <c r="C1" s="237"/>
      <c r="D1" s="6"/>
      <c r="E1" s="6"/>
      <c r="F1" s="6"/>
      <c r="G1" s="6"/>
      <c r="H1" s="6"/>
      <c r="I1" s="6"/>
      <c r="J1" s="6"/>
    </row>
    <row r="2" spans="1:10" ht="15.75">
      <c r="A2" s="237" t="str">
        <f>'Date initiale'!B4&amp;" "&amp;'Date initiale'!C4</f>
        <v>Facultatea ARHITECTURA</v>
      </c>
      <c r="B2" s="237"/>
      <c r="C2" s="237"/>
      <c r="D2" s="6"/>
      <c r="E2" s="6"/>
      <c r="F2" s="6"/>
      <c r="G2" s="6"/>
      <c r="H2" s="6"/>
      <c r="I2" s="6"/>
      <c r="J2" s="6"/>
    </row>
    <row r="3" spans="1:10" ht="15.75">
      <c r="A3" s="237" t="str">
        <f>'Date initiale'!B5&amp;" "&amp;'Date initiale'!C5</f>
        <v>Departamentul Științe Tehnice</v>
      </c>
      <c r="B3" s="237"/>
      <c r="C3" s="237"/>
      <c r="D3" s="6"/>
      <c r="E3" s="6"/>
      <c r="F3" s="6"/>
      <c r="G3" s="6"/>
      <c r="H3" s="6"/>
      <c r="I3" s="6"/>
      <c r="J3" s="6"/>
    </row>
    <row r="4" spans="1:10" ht="15.75">
      <c r="A4" s="241" t="str">
        <f>'Date initiale'!C6&amp;", "&amp;'Date initiale'!C7</f>
        <v>GRIGOROVSCHI MIRCEA, C10</v>
      </c>
      <c r="B4" s="241"/>
      <c r="C4" s="241"/>
      <c r="D4" s="6"/>
      <c r="E4" s="6"/>
      <c r="F4" s="6"/>
      <c r="G4" s="6"/>
      <c r="H4" s="6"/>
      <c r="I4" s="6"/>
      <c r="J4" s="6"/>
    </row>
    <row r="5" spans="1:10" s="179" customFormat="1" ht="15.75">
      <c r="A5" s="241"/>
      <c r="B5" s="241"/>
      <c r="C5" s="241"/>
      <c r="D5" s="6"/>
      <c r="E5" s="6"/>
      <c r="F5" s="6"/>
      <c r="G5" s="6"/>
      <c r="H5" s="6"/>
      <c r="I5" s="6"/>
      <c r="J5" s="6"/>
    </row>
    <row r="6" spans="1:10" ht="15.75">
      <c r="A6" s="517" t="s">
        <v>111</v>
      </c>
      <c r="B6" s="517"/>
      <c r="C6" s="517"/>
      <c r="D6" s="517"/>
      <c r="E6" s="517"/>
      <c r="F6" s="517"/>
      <c r="G6" s="517"/>
      <c r="H6" s="517"/>
      <c r="I6" s="517"/>
      <c r="J6" s="6"/>
    </row>
    <row r="7" spans="1:10" ht="15.75">
      <c r="A7" s="516" t="str">
        <f>'Descriere indicatori'!B10&amp;". "&amp;'Descriere indicatori'!C10</f>
        <v>I7. Articole in extenso în reviste ştiinţifice recunoscute în domenii conexe* </v>
      </c>
      <c r="B7" s="516"/>
      <c r="C7" s="516"/>
      <c r="D7" s="516"/>
      <c r="E7" s="516"/>
      <c r="F7" s="516"/>
      <c r="G7" s="516"/>
      <c r="H7" s="516"/>
      <c r="I7" s="516"/>
      <c r="J7" s="6"/>
    </row>
    <row r="8" spans="1:10" ht="16.5" thickBot="1">
      <c r="A8" s="168"/>
      <c r="B8" s="168"/>
      <c r="C8" s="168"/>
      <c r="D8" s="168"/>
      <c r="E8" s="168"/>
      <c r="F8" s="168"/>
      <c r="G8" s="168"/>
      <c r="H8" s="168"/>
      <c r="I8" s="168"/>
      <c r="J8" s="6"/>
    </row>
    <row r="9" spans="1:11" ht="30">
      <c r="A9" s="184" t="s">
        <v>55</v>
      </c>
      <c r="B9" s="185" t="s">
        <v>83</v>
      </c>
      <c r="C9" s="185" t="s">
        <v>52</v>
      </c>
      <c r="D9" s="185" t="s">
        <v>57</v>
      </c>
      <c r="E9" s="185" t="s">
        <v>80</v>
      </c>
      <c r="F9" s="186" t="s">
        <v>87</v>
      </c>
      <c r="G9" s="185" t="s">
        <v>58</v>
      </c>
      <c r="H9" s="185" t="s">
        <v>112</v>
      </c>
      <c r="I9" s="187" t="s">
        <v>90</v>
      </c>
      <c r="J9" s="6"/>
      <c r="K9" s="243" t="s">
        <v>109</v>
      </c>
    </row>
    <row r="10" spans="1:12" ht="60">
      <c r="A10" s="373">
        <v>1</v>
      </c>
      <c r="B10" s="377" t="s">
        <v>370</v>
      </c>
      <c r="C10" s="364" t="s">
        <v>371</v>
      </c>
      <c r="D10" s="363" t="s">
        <v>372</v>
      </c>
      <c r="E10" s="421"/>
      <c r="F10" s="150">
        <v>2010</v>
      </c>
      <c r="G10" s="422" t="s">
        <v>378</v>
      </c>
      <c r="H10" s="150"/>
      <c r="I10" s="369">
        <v>5</v>
      </c>
      <c r="J10" s="6"/>
      <c r="K10" s="244">
        <v>5</v>
      </c>
      <c r="L10" s="353" t="s">
        <v>250</v>
      </c>
    </row>
    <row r="11" spans="1:11" ht="75">
      <c r="A11" s="144">
        <f>A10+1</f>
        <v>2</v>
      </c>
      <c r="B11" s="377" t="s">
        <v>370</v>
      </c>
      <c r="C11" s="364" t="s">
        <v>373</v>
      </c>
      <c r="D11" s="363" t="s">
        <v>374</v>
      </c>
      <c r="E11" s="363" t="s">
        <v>375</v>
      </c>
      <c r="F11" s="113">
        <v>2010</v>
      </c>
      <c r="G11" s="422" t="s">
        <v>376</v>
      </c>
      <c r="H11" s="422" t="s">
        <v>377</v>
      </c>
      <c r="I11" s="369">
        <v>5</v>
      </c>
      <c r="J11" s="49"/>
      <c r="K11" s="55"/>
    </row>
    <row r="12" spans="1:10" ht="75">
      <c r="A12" s="140">
        <f aca="true" t="shared" si="0" ref="A12:A19">A11+1</f>
        <v>3</v>
      </c>
      <c r="B12" s="363" t="s">
        <v>379</v>
      </c>
      <c r="C12" s="364" t="s">
        <v>380</v>
      </c>
      <c r="D12" s="363" t="s">
        <v>381</v>
      </c>
      <c r="E12" s="173"/>
      <c r="F12" s="113">
        <v>2013</v>
      </c>
      <c r="G12" s="363" t="s">
        <v>382</v>
      </c>
      <c r="H12" s="113"/>
      <c r="I12" s="369">
        <v>5</v>
      </c>
      <c r="J12" s="49"/>
    </row>
    <row r="13" spans="1:10" ht="30">
      <c r="A13" s="140">
        <f t="shared" si="0"/>
        <v>4</v>
      </c>
      <c r="B13" s="377" t="s">
        <v>383</v>
      </c>
      <c r="C13" s="364" t="s">
        <v>384</v>
      </c>
      <c r="D13" s="363" t="s">
        <v>385</v>
      </c>
      <c r="E13" s="363" t="s">
        <v>386</v>
      </c>
      <c r="F13" s="113">
        <v>2010</v>
      </c>
      <c r="G13" s="363" t="s">
        <v>387</v>
      </c>
      <c r="H13" s="383"/>
      <c r="I13" s="369">
        <v>5</v>
      </c>
      <c r="J13" s="6"/>
    </row>
    <row r="14" spans="1:10" ht="30">
      <c r="A14" s="140">
        <f t="shared" si="0"/>
        <v>5</v>
      </c>
      <c r="B14" s="377" t="s">
        <v>383</v>
      </c>
      <c r="C14" s="423" t="s">
        <v>388</v>
      </c>
      <c r="D14" s="363" t="s">
        <v>385</v>
      </c>
      <c r="E14" s="368" t="s">
        <v>389</v>
      </c>
      <c r="F14" s="113">
        <v>2010</v>
      </c>
      <c r="G14" s="368" t="s">
        <v>390</v>
      </c>
      <c r="H14" s="368" t="s">
        <v>391</v>
      </c>
      <c r="I14" s="369">
        <v>5</v>
      </c>
      <c r="J14" s="6"/>
    </row>
    <row r="15" spans="1:10" ht="15.75">
      <c r="A15" s="144">
        <f t="shared" si="0"/>
        <v>6</v>
      </c>
      <c r="B15" s="112"/>
      <c r="C15" s="112"/>
      <c r="D15" s="112"/>
      <c r="E15" s="173"/>
      <c r="F15" s="113"/>
      <c r="G15" s="113"/>
      <c r="H15" s="113"/>
      <c r="I15" s="298"/>
      <c r="J15" s="6"/>
    </row>
    <row r="16" spans="1:10" ht="15.75">
      <c r="A16" s="144">
        <f t="shared" si="0"/>
        <v>7</v>
      </c>
      <c r="B16" s="112"/>
      <c r="C16" s="112"/>
      <c r="D16" s="112"/>
      <c r="E16" s="40"/>
      <c r="F16" s="113"/>
      <c r="G16" s="113"/>
      <c r="H16" s="113"/>
      <c r="I16" s="298"/>
      <c r="J16" s="6"/>
    </row>
    <row r="17" spans="1:10" ht="15.75">
      <c r="A17" s="144">
        <f t="shared" si="0"/>
        <v>8</v>
      </c>
      <c r="B17" s="112"/>
      <c r="C17" s="112"/>
      <c r="D17" s="112"/>
      <c r="E17" s="173"/>
      <c r="F17" s="113"/>
      <c r="G17" s="113"/>
      <c r="H17" s="113"/>
      <c r="I17" s="298"/>
      <c r="J17" s="6"/>
    </row>
    <row r="18" spans="1:10" ht="15.75">
      <c r="A18" s="144">
        <f t="shared" si="0"/>
        <v>9</v>
      </c>
      <c r="B18" s="174"/>
      <c r="C18" s="175"/>
      <c r="D18" s="112"/>
      <c r="E18" s="173"/>
      <c r="F18" s="173"/>
      <c r="G18" s="173"/>
      <c r="H18" s="173"/>
      <c r="I18" s="306"/>
      <c r="J18" s="6"/>
    </row>
    <row r="19" spans="1:10" ht="16.5" thickBot="1">
      <c r="A19" s="172">
        <f t="shared" si="0"/>
        <v>10</v>
      </c>
      <c r="B19" s="116"/>
      <c r="C19" s="116"/>
      <c r="D19" s="116"/>
      <c r="E19" s="176"/>
      <c r="F19" s="117"/>
      <c r="G19" s="117"/>
      <c r="H19" s="117"/>
      <c r="I19" s="299"/>
      <c r="J19" s="6"/>
    </row>
    <row r="20" spans="1:10" ht="16.5" thickBot="1">
      <c r="A20" s="338"/>
      <c r="B20" s="119"/>
      <c r="C20" s="119"/>
      <c r="D20" s="119"/>
      <c r="E20" s="119"/>
      <c r="F20" s="119"/>
      <c r="G20" s="119"/>
      <c r="H20" s="121" t="str">
        <f>"Total "&amp;LEFT(A7,2)</f>
        <v>Total I7</v>
      </c>
      <c r="I20" s="122">
        <f>SUM(I10:I19)</f>
        <v>25</v>
      </c>
      <c r="J20" s="6"/>
    </row>
    <row r="21" spans="1:9" ht="15">
      <c r="A21" s="42"/>
      <c r="B21" s="42"/>
      <c r="C21" s="42"/>
      <c r="D21" s="42"/>
      <c r="E21" s="42"/>
      <c r="F21" s="42"/>
      <c r="G21" s="42"/>
      <c r="H21" s="42"/>
      <c r="I21" s="43"/>
    </row>
    <row r="22" spans="1:9" ht="33.75" customHeight="1">
      <c r="A22" s="515" t="str">
        <f>'Descriere indicatori'!B42</f>
        <v>* Cărţi, articole de specialitate şi/sau în domenii conexe domeniilor de specialitate, studii şi proiecte cu componentă de specialitate, didactică şi/sau pedagogică. Se ia în considerare platforma de publicaţii de specialitate de prestigiu internaţional şi/naţional (BDI şi BDN).    </v>
      </c>
      <c r="B22" s="515"/>
      <c r="C22" s="515"/>
      <c r="D22" s="515"/>
      <c r="E22" s="515"/>
      <c r="F22" s="515"/>
      <c r="G22" s="515"/>
      <c r="H22" s="515"/>
      <c r="I22" s="515"/>
    </row>
    <row r="23" ht="15">
      <c r="A23" s="44"/>
    </row>
    <row r="24" ht="15">
      <c r="A24" s="44"/>
    </row>
  </sheetData>
  <sheetProtection/>
  <mergeCells count="3">
    <mergeCell ref="A6:I6"/>
    <mergeCell ref="A7:I7"/>
    <mergeCell ref="A22:I22"/>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6"/>
  </sheetPr>
  <dimension ref="A1:L22"/>
  <sheetViews>
    <sheetView zoomScalePageLayoutView="0" workbookViewId="0" topLeftCell="A1">
      <selection activeCell="L10" sqref="L10"/>
    </sheetView>
  </sheetViews>
  <sheetFormatPr defaultColWidth="9.140625" defaultRowHeight="15"/>
  <cols>
    <col min="1" max="1" width="5.140625" style="0" customWidth="1"/>
    <col min="2" max="2" width="22.140625" style="0" customWidth="1"/>
    <col min="3" max="3" width="27.140625" style="0" customWidth="1"/>
    <col min="4" max="4" width="21.421875" style="0" customWidth="1"/>
    <col min="5" max="5" width="16.00390625" style="0" customWidth="1"/>
    <col min="6" max="6" width="6.8515625" style="0" customWidth="1"/>
    <col min="7" max="7" width="10.57421875" style="0" customWidth="1"/>
    <col min="8" max="8" width="10.00390625" style="0" customWidth="1"/>
    <col min="9" max="9" width="9.7109375" style="0" customWidth="1"/>
  </cols>
  <sheetData>
    <row r="1" spans="1:3" ht="15">
      <c r="A1" s="237" t="str">
        <f>'Date initiale'!C3</f>
        <v>Universitatea de Arhitectură și Urbanism "Ion Mincu" București</v>
      </c>
      <c r="B1" s="237"/>
      <c r="C1" s="237"/>
    </row>
    <row r="2" spans="1:3" ht="15">
      <c r="A2" s="237" t="str">
        <f>'Date initiale'!B4&amp;" "&amp;'Date initiale'!C4</f>
        <v>Facultatea ARHITECTURA</v>
      </c>
      <c r="B2" s="237"/>
      <c r="C2" s="237"/>
    </row>
    <row r="3" spans="1:3" ht="15">
      <c r="A3" s="237" t="str">
        <f>'Date initiale'!B5&amp;" "&amp;'Date initiale'!C5</f>
        <v>Departamentul Științe Tehnice</v>
      </c>
      <c r="B3" s="237"/>
      <c r="C3" s="237"/>
    </row>
    <row r="4" spans="1:3" ht="15">
      <c r="A4" s="119" t="str">
        <f>'Date initiale'!C6&amp;", "&amp;'Date initiale'!C7</f>
        <v>GRIGOROVSCHI MIRCEA, C10</v>
      </c>
      <c r="B4" s="119"/>
      <c r="C4" s="119"/>
    </row>
    <row r="5" spans="1:3" s="179" customFormat="1" ht="15">
      <c r="A5" s="119"/>
      <c r="B5" s="119"/>
      <c r="C5" s="119"/>
    </row>
    <row r="6" spans="1:9" ht="15.75">
      <c r="A6" s="513" t="s">
        <v>111</v>
      </c>
      <c r="B6" s="513"/>
      <c r="C6" s="513"/>
      <c r="D6" s="513"/>
      <c r="E6" s="513"/>
      <c r="F6" s="513"/>
      <c r="G6" s="513"/>
      <c r="H6" s="513"/>
      <c r="I6" s="513"/>
    </row>
    <row r="7" spans="1:9" ht="15.75">
      <c r="A7" s="516" t="str">
        <f>'Descriere indicatori'!B11&amp;". "&amp;'Descriere indicatori'!C11</f>
        <v>I8. Studii in extenso apărute în volume colective publicate la edituri de prestigiu internaţional* </v>
      </c>
      <c r="B7" s="516"/>
      <c r="C7" s="516"/>
      <c r="D7" s="516"/>
      <c r="E7" s="516"/>
      <c r="F7" s="516"/>
      <c r="G7" s="516"/>
      <c r="H7" s="516"/>
      <c r="I7" s="516"/>
    </row>
    <row r="8" spans="1:9" ht="15.75" thickBot="1">
      <c r="A8" s="167"/>
      <c r="B8" s="167"/>
      <c r="C8" s="167"/>
      <c r="D8" s="167"/>
      <c r="E8" s="167"/>
      <c r="F8" s="167"/>
      <c r="G8" s="167"/>
      <c r="H8" s="167"/>
      <c r="I8" s="167"/>
    </row>
    <row r="9" spans="1:11" ht="30.75" thickBot="1">
      <c r="A9" s="151" t="s">
        <v>55</v>
      </c>
      <c r="B9" s="152" t="s">
        <v>83</v>
      </c>
      <c r="C9" s="152" t="s">
        <v>52</v>
      </c>
      <c r="D9" s="152" t="s">
        <v>57</v>
      </c>
      <c r="E9" s="152" t="s">
        <v>80</v>
      </c>
      <c r="F9" s="153" t="s">
        <v>87</v>
      </c>
      <c r="G9" s="152" t="s">
        <v>58</v>
      </c>
      <c r="H9" s="152" t="s">
        <v>112</v>
      </c>
      <c r="I9" s="154" t="s">
        <v>90</v>
      </c>
      <c r="K9" s="243" t="s">
        <v>109</v>
      </c>
    </row>
    <row r="10" spans="1:12" ht="15">
      <c r="A10" s="105">
        <v>1</v>
      </c>
      <c r="B10" s="106"/>
      <c r="C10" s="106"/>
      <c r="D10" s="106"/>
      <c r="E10" s="107"/>
      <c r="F10" s="108"/>
      <c r="G10" s="108"/>
      <c r="H10" s="108"/>
      <c r="I10" s="302"/>
      <c r="K10" s="244">
        <v>10</v>
      </c>
      <c r="L10" s="353" t="s">
        <v>251</v>
      </c>
    </row>
    <row r="11" spans="1:11" ht="15">
      <c r="A11" s="163">
        <f>A10+1</f>
        <v>2</v>
      </c>
      <c r="B11" s="161"/>
      <c r="C11" s="111"/>
      <c r="D11" s="161"/>
      <c r="E11" s="112"/>
      <c r="F11" s="113"/>
      <c r="G11" s="113"/>
      <c r="H11" s="113"/>
      <c r="I11" s="298"/>
      <c r="K11" s="55"/>
    </row>
    <row r="12" spans="1:9" ht="15">
      <c r="A12" s="163">
        <f aca="true" t="shared" si="0" ref="A12:A18">A11+1</f>
        <v>3</v>
      </c>
      <c r="B12" s="111"/>
      <c r="C12" s="111"/>
      <c r="D12" s="111"/>
      <c r="E12" s="112"/>
      <c r="F12" s="113"/>
      <c r="G12" s="113"/>
      <c r="H12" s="113"/>
      <c r="I12" s="298"/>
    </row>
    <row r="13" spans="1:9" ht="15">
      <c r="A13" s="163">
        <f t="shared" si="0"/>
        <v>4</v>
      </c>
      <c r="B13" s="111"/>
      <c r="C13" s="111"/>
      <c r="D13" s="111"/>
      <c r="E13" s="112"/>
      <c r="F13" s="113"/>
      <c r="G13" s="113"/>
      <c r="H13" s="113"/>
      <c r="I13" s="298"/>
    </row>
    <row r="14" spans="1:9" ht="15">
      <c r="A14" s="163">
        <f t="shared" si="0"/>
        <v>5</v>
      </c>
      <c r="B14" s="111"/>
      <c r="C14" s="111"/>
      <c r="D14" s="111"/>
      <c r="E14" s="112"/>
      <c r="F14" s="113"/>
      <c r="G14" s="113"/>
      <c r="H14" s="113"/>
      <c r="I14" s="298"/>
    </row>
    <row r="15" spans="1:9" ht="15">
      <c r="A15" s="163">
        <f t="shared" si="0"/>
        <v>6</v>
      </c>
      <c r="B15" s="111"/>
      <c r="C15" s="111"/>
      <c r="D15" s="111"/>
      <c r="E15" s="112"/>
      <c r="F15" s="113"/>
      <c r="G15" s="113"/>
      <c r="H15" s="113"/>
      <c r="I15" s="298"/>
    </row>
    <row r="16" spans="1:9" ht="15">
      <c r="A16" s="163">
        <f t="shared" si="0"/>
        <v>7</v>
      </c>
      <c r="B16" s="111"/>
      <c r="C16" s="111"/>
      <c r="D16" s="111"/>
      <c r="E16" s="112"/>
      <c r="F16" s="113"/>
      <c r="G16" s="113"/>
      <c r="H16" s="113"/>
      <c r="I16" s="298"/>
    </row>
    <row r="17" spans="1:9" ht="15">
      <c r="A17" s="163">
        <f t="shared" si="0"/>
        <v>8</v>
      </c>
      <c r="B17" s="111"/>
      <c r="C17" s="111"/>
      <c r="D17" s="111"/>
      <c r="E17" s="112"/>
      <c r="F17" s="113"/>
      <c r="G17" s="113"/>
      <c r="H17" s="113"/>
      <c r="I17" s="298"/>
    </row>
    <row r="18" spans="1:9" ht="15">
      <c r="A18" s="163">
        <f t="shared" si="0"/>
        <v>9</v>
      </c>
      <c r="B18" s="111"/>
      <c r="C18" s="111"/>
      <c r="D18" s="111"/>
      <c r="E18" s="112"/>
      <c r="F18" s="113"/>
      <c r="G18" s="113"/>
      <c r="H18" s="113"/>
      <c r="I18" s="298"/>
    </row>
    <row r="19" spans="1:9" ht="15.75" thickBot="1">
      <c r="A19" s="120">
        <f>A18+1</f>
        <v>10</v>
      </c>
      <c r="B19" s="115"/>
      <c r="C19" s="115"/>
      <c r="D19" s="115"/>
      <c r="E19" s="116"/>
      <c r="F19" s="117"/>
      <c r="G19" s="117"/>
      <c r="H19" s="117"/>
      <c r="I19" s="299"/>
    </row>
    <row r="20" spans="1:10" ht="16.5" thickBot="1">
      <c r="A20" s="338"/>
      <c r="B20" s="119"/>
      <c r="C20" s="119"/>
      <c r="D20" s="119"/>
      <c r="E20" s="119"/>
      <c r="F20" s="119"/>
      <c r="G20" s="119"/>
      <c r="H20" s="121" t="str">
        <f>"Total "&amp;LEFT(A7,2)</f>
        <v>Total I8</v>
      </c>
      <c r="I20" s="122">
        <f>SUM(I10:I19)</f>
        <v>0</v>
      </c>
      <c r="J20" s="6"/>
    </row>
    <row r="22" spans="1:9" ht="33.75" customHeight="1">
      <c r="A22" s="515" t="str">
        <f>'Descriere indicatori'!B42</f>
        <v>* Cărţi, articole de specialitate şi/sau în domenii conexe domeniilor de specialitate, studii şi proiecte cu componentă de specialitate, didactică şi/sau pedagogică. Se ia în considerare platforma de publicaţii de specialitate de prestigiu internaţional şi/naţional (BDI şi BDN).    </v>
      </c>
      <c r="B22" s="515"/>
      <c r="C22" s="515"/>
      <c r="D22" s="515"/>
      <c r="E22" s="515"/>
      <c r="F22" s="515"/>
      <c r="G22" s="515"/>
      <c r="H22" s="515"/>
      <c r="I22" s="515"/>
    </row>
  </sheetData>
  <sheetProtection/>
  <mergeCells count="3">
    <mergeCell ref="A6:I6"/>
    <mergeCell ref="A7:I7"/>
    <mergeCell ref="A22:I22"/>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theme="6"/>
  </sheetPr>
  <dimension ref="A1:L22"/>
  <sheetViews>
    <sheetView zoomScalePageLayoutView="0" workbookViewId="0" topLeftCell="A1">
      <selection activeCell="K17" sqref="K17"/>
    </sheetView>
  </sheetViews>
  <sheetFormatPr defaultColWidth="9.140625" defaultRowHeight="15"/>
  <cols>
    <col min="1" max="1" width="5.140625" style="0" customWidth="1"/>
    <col min="2" max="2" width="22.140625" style="0" customWidth="1"/>
    <col min="3" max="3" width="27.140625" style="0" customWidth="1"/>
    <col min="4" max="4" width="21.421875" style="0" customWidth="1"/>
    <col min="5" max="5" width="16.00390625" style="0" customWidth="1"/>
    <col min="6" max="6" width="6.8515625" style="0" customWidth="1"/>
    <col min="7" max="7" width="14.57421875" style="179" bestFit="1" customWidth="1"/>
    <col min="8" max="8" width="9.7109375" style="0" bestFit="1" customWidth="1"/>
    <col min="9" max="10" width="9.7109375" style="0" customWidth="1"/>
  </cols>
  <sheetData>
    <row r="1" spans="1:3" ht="15">
      <c r="A1" s="237" t="str">
        <f>'Date initiale'!C3</f>
        <v>Universitatea de Arhitectură și Urbanism "Ion Mincu" București</v>
      </c>
      <c r="B1" s="237"/>
      <c r="C1" s="237"/>
    </row>
    <row r="2" spans="1:3" ht="15">
      <c r="A2" s="237" t="str">
        <f>'Date initiale'!B4&amp;" "&amp;'Date initiale'!C4</f>
        <v>Facultatea ARHITECTURA</v>
      </c>
      <c r="B2" s="237"/>
      <c r="C2" s="237"/>
    </row>
    <row r="3" spans="1:3" ht="15">
      <c r="A3" s="237" t="str">
        <f>'Date initiale'!B5&amp;" "&amp;'Date initiale'!C5</f>
        <v>Departamentul Științe Tehnice</v>
      </c>
      <c r="B3" s="237"/>
      <c r="C3" s="237"/>
    </row>
    <row r="4" spans="1:3" ht="15">
      <c r="A4" s="119" t="str">
        <f>'Date initiale'!C6&amp;", "&amp;'Date initiale'!C7</f>
        <v>GRIGOROVSCHI MIRCEA, C10</v>
      </c>
      <c r="B4" s="119"/>
      <c r="C4" s="119"/>
    </row>
    <row r="5" spans="1:3" s="179" customFormat="1" ht="15">
      <c r="A5" s="119"/>
      <c r="B5" s="119"/>
      <c r="C5" s="119"/>
    </row>
    <row r="6" spans="1:9" ht="15.75">
      <c r="A6" s="513" t="s">
        <v>111</v>
      </c>
      <c r="B6" s="513"/>
      <c r="C6" s="513"/>
      <c r="D6" s="513"/>
      <c r="E6" s="513"/>
      <c r="F6" s="513"/>
      <c r="G6" s="513"/>
      <c r="H6" s="513"/>
      <c r="I6" s="513"/>
    </row>
    <row r="7" spans="1:10" ht="15.75" customHeight="1">
      <c r="A7" s="516" t="str">
        <f>'Descriere indicatori'!B12&amp;". "&amp;'Descriere indicatori'!C12</f>
        <v>I9. Studii in extenso apărute în volume colective publicate la edituri de prestigiu naţional* </v>
      </c>
      <c r="B7" s="516"/>
      <c r="C7" s="516"/>
      <c r="D7" s="516"/>
      <c r="E7" s="516"/>
      <c r="F7" s="516"/>
      <c r="G7" s="516"/>
      <c r="H7" s="516"/>
      <c r="I7" s="516"/>
      <c r="J7" s="180"/>
    </row>
    <row r="8" spans="1:10" ht="16.5" thickBot="1">
      <c r="A8" s="178"/>
      <c r="B8" s="178"/>
      <c r="C8" s="178"/>
      <c r="D8" s="178"/>
      <c r="E8" s="178"/>
      <c r="F8" s="178"/>
      <c r="G8" s="167"/>
      <c r="H8" s="178"/>
      <c r="I8" s="178"/>
      <c r="J8" s="178"/>
    </row>
    <row r="9" spans="1:11" ht="30">
      <c r="A9" s="184" t="s">
        <v>55</v>
      </c>
      <c r="B9" s="185" t="s">
        <v>83</v>
      </c>
      <c r="C9" s="185" t="s">
        <v>56</v>
      </c>
      <c r="D9" s="185" t="s">
        <v>57</v>
      </c>
      <c r="E9" s="185" t="s">
        <v>80</v>
      </c>
      <c r="F9" s="186" t="s">
        <v>87</v>
      </c>
      <c r="G9" s="185" t="s">
        <v>58</v>
      </c>
      <c r="H9" s="185" t="s">
        <v>112</v>
      </c>
      <c r="I9" s="187" t="s">
        <v>90</v>
      </c>
      <c r="K9" s="243" t="s">
        <v>109</v>
      </c>
    </row>
    <row r="10" spans="1:12" ht="60">
      <c r="A10" s="370">
        <v>1</v>
      </c>
      <c r="B10" s="377" t="s">
        <v>392</v>
      </c>
      <c r="C10" s="378" t="s">
        <v>393</v>
      </c>
      <c r="D10" s="377" t="s">
        <v>394</v>
      </c>
      <c r="E10" s="421"/>
      <c r="F10" s="150">
        <v>2013</v>
      </c>
      <c r="G10" s="385" t="s">
        <v>395</v>
      </c>
      <c r="H10" s="385" t="s">
        <v>396</v>
      </c>
      <c r="I10" s="369">
        <v>7</v>
      </c>
      <c r="K10" s="244">
        <v>7</v>
      </c>
      <c r="L10" s="353" t="s">
        <v>251</v>
      </c>
    </row>
    <row r="11" spans="1:11" ht="60">
      <c r="A11" s="416">
        <f>A10+1</f>
        <v>2</v>
      </c>
      <c r="B11" s="381" t="s">
        <v>397</v>
      </c>
      <c r="C11" s="378" t="s">
        <v>398</v>
      </c>
      <c r="D11" s="377" t="s">
        <v>399</v>
      </c>
      <c r="E11" s="419"/>
      <c r="F11" s="383"/>
      <c r="G11" s="385" t="s">
        <v>400</v>
      </c>
      <c r="H11" s="385" t="s">
        <v>401</v>
      </c>
      <c r="I11" s="369">
        <v>7</v>
      </c>
      <c r="K11" s="55"/>
    </row>
    <row r="12" spans="1:9" ht="15">
      <c r="A12" s="181">
        <f aca="true" t="shared" si="0" ref="A12:A19">A11+1</f>
        <v>3</v>
      </c>
      <c r="B12" s="161"/>
      <c r="C12" s="111"/>
      <c r="D12" s="161"/>
      <c r="E12" s="173"/>
      <c r="F12" s="113"/>
      <c r="G12" s="113"/>
      <c r="H12" s="113"/>
      <c r="I12" s="298"/>
    </row>
    <row r="13" spans="1:9" ht="15">
      <c r="A13" s="181">
        <f t="shared" si="0"/>
        <v>4</v>
      </c>
      <c r="B13" s="161"/>
      <c r="C13" s="111"/>
      <c r="D13" s="161"/>
      <c r="E13" s="173"/>
      <c r="F13" s="113"/>
      <c r="G13" s="113"/>
      <c r="H13" s="113"/>
      <c r="I13" s="298"/>
    </row>
    <row r="14" spans="1:9" ht="15">
      <c r="A14" s="181">
        <f t="shared" si="0"/>
        <v>5</v>
      </c>
      <c r="B14" s="182"/>
      <c r="C14" s="182"/>
      <c r="D14" s="182"/>
      <c r="E14" s="182"/>
      <c r="F14" s="182"/>
      <c r="G14" s="113"/>
      <c r="H14" s="182"/>
      <c r="I14" s="307"/>
    </row>
    <row r="15" spans="1:9" ht="15">
      <c r="A15" s="181">
        <f t="shared" si="0"/>
        <v>6</v>
      </c>
      <c r="B15" s="182"/>
      <c r="C15" s="182"/>
      <c r="D15" s="182"/>
      <c r="E15" s="182"/>
      <c r="F15" s="182"/>
      <c r="G15" s="113"/>
      <c r="H15" s="182"/>
      <c r="I15" s="307"/>
    </row>
    <row r="16" spans="1:9" ht="15">
      <c r="A16" s="181">
        <f t="shared" si="0"/>
        <v>7</v>
      </c>
      <c r="B16" s="182"/>
      <c r="C16" s="182"/>
      <c r="D16" s="182"/>
      <c r="E16" s="182"/>
      <c r="F16" s="182"/>
      <c r="G16" s="113"/>
      <c r="H16" s="182"/>
      <c r="I16" s="307"/>
    </row>
    <row r="17" spans="1:9" ht="15">
      <c r="A17" s="181">
        <f t="shared" si="0"/>
        <v>8</v>
      </c>
      <c r="B17" s="182"/>
      <c r="C17" s="182"/>
      <c r="D17" s="182"/>
      <c r="E17" s="182"/>
      <c r="F17" s="182"/>
      <c r="G17" s="113"/>
      <c r="H17" s="182"/>
      <c r="I17" s="307"/>
    </row>
    <row r="18" spans="1:9" ht="15">
      <c r="A18" s="181">
        <f t="shared" si="0"/>
        <v>9</v>
      </c>
      <c r="B18" s="182"/>
      <c r="C18" s="182"/>
      <c r="D18" s="182"/>
      <c r="E18" s="182"/>
      <c r="F18" s="182"/>
      <c r="G18" s="113"/>
      <c r="H18" s="182"/>
      <c r="I18" s="307"/>
    </row>
    <row r="19" spans="1:9" ht="15.75" thickBot="1">
      <c r="A19" s="146">
        <f t="shared" si="0"/>
        <v>10</v>
      </c>
      <c r="B19" s="183"/>
      <c r="C19" s="183"/>
      <c r="D19" s="183"/>
      <c r="E19" s="183"/>
      <c r="F19" s="183"/>
      <c r="G19" s="117"/>
      <c r="H19" s="183"/>
      <c r="I19" s="308"/>
    </row>
    <row r="20" spans="1:10" s="179" customFormat="1" ht="16.5" thickBot="1">
      <c r="A20" s="338"/>
      <c r="B20" s="119"/>
      <c r="C20" s="119"/>
      <c r="D20" s="119"/>
      <c r="E20" s="119"/>
      <c r="F20" s="119"/>
      <c r="G20" s="119"/>
      <c r="H20" s="121" t="str">
        <f>"Total "&amp;LEFT(A7,2)</f>
        <v>Total I9</v>
      </c>
      <c r="I20" s="122">
        <f>SUM(I10:I19)</f>
        <v>14</v>
      </c>
      <c r="J20" s="6"/>
    </row>
    <row r="22" spans="1:9" ht="33.75" customHeight="1">
      <c r="A22" s="515" t="str">
        <f>'Descriere indicatori'!B42</f>
        <v>* Cărţi, articole de specialitate şi/sau în domenii conexe domeniilor de specialitate, studii şi proiecte cu componentă de specialitate, didactică şi/sau pedagogică. Se ia în considerare platforma de publicaţii de specialitate de prestigiu internaţional şi/naţional (BDI şi BDN).    </v>
      </c>
      <c r="B22" s="515"/>
      <c r="C22" s="515"/>
      <c r="D22" s="515"/>
      <c r="E22" s="515"/>
      <c r="F22" s="515"/>
      <c r="G22" s="515"/>
      <c r="H22" s="515"/>
      <c r="I22" s="515"/>
    </row>
  </sheetData>
  <sheetProtection/>
  <mergeCells count="3">
    <mergeCell ref="A7:I7"/>
    <mergeCell ref="A6:I6"/>
    <mergeCell ref="A22:I22"/>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theme="6"/>
  </sheetPr>
  <dimension ref="A1:L25"/>
  <sheetViews>
    <sheetView zoomScalePageLayoutView="0" workbookViewId="0" topLeftCell="A4">
      <selection activeCell="C13" sqref="C13"/>
    </sheetView>
  </sheetViews>
  <sheetFormatPr defaultColWidth="9.140625" defaultRowHeight="15"/>
  <cols>
    <col min="1" max="1" width="5.140625" style="0" customWidth="1"/>
    <col min="2" max="2" width="22.140625" style="0" customWidth="1"/>
    <col min="3" max="3" width="27.140625" style="0" customWidth="1"/>
    <col min="4" max="4" width="21.421875" style="0" customWidth="1"/>
    <col min="5" max="5" width="21.8515625" style="0" bestFit="1" customWidth="1"/>
    <col min="6" max="6" width="6.8515625" style="0" customWidth="1"/>
    <col min="7" max="7" width="10.57421875" style="0" customWidth="1"/>
    <col min="8" max="8" width="10.00390625" style="0" customWidth="1"/>
    <col min="9" max="9" width="9.7109375" style="0" customWidth="1"/>
  </cols>
  <sheetData>
    <row r="1" spans="1:3" ht="15">
      <c r="A1" s="237" t="str">
        <f>'Date initiale'!C3</f>
        <v>Universitatea de Arhitectură și Urbanism "Ion Mincu" București</v>
      </c>
      <c r="B1" s="237"/>
      <c r="C1" s="237"/>
    </row>
    <row r="2" spans="1:3" ht="15">
      <c r="A2" s="237" t="str">
        <f>'Date initiale'!B4&amp;" "&amp;'Date initiale'!C4</f>
        <v>Facultatea ARHITECTURA</v>
      </c>
      <c r="B2" s="237"/>
      <c r="C2" s="237"/>
    </row>
    <row r="3" spans="1:3" ht="15">
      <c r="A3" s="237" t="str">
        <f>'Date initiale'!B5&amp;" "&amp;'Date initiale'!C5</f>
        <v>Departamentul Științe Tehnice</v>
      </c>
      <c r="B3" s="237"/>
      <c r="C3" s="237"/>
    </row>
    <row r="4" spans="1:3" ht="15">
      <c r="A4" s="119" t="str">
        <f>'Date initiale'!C6&amp;", "&amp;'Date initiale'!C7</f>
        <v>GRIGOROVSCHI MIRCEA, C10</v>
      </c>
      <c r="B4" s="119"/>
      <c r="C4" s="119"/>
    </row>
    <row r="5" spans="1:3" s="179" customFormat="1" ht="15">
      <c r="A5" s="119"/>
      <c r="B5" s="119"/>
      <c r="C5" s="119"/>
    </row>
    <row r="6" spans="1:9" ht="15.75">
      <c r="A6" s="513" t="s">
        <v>111</v>
      </c>
      <c r="B6" s="513"/>
      <c r="C6" s="513"/>
      <c r="D6" s="513"/>
      <c r="E6" s="513"/>
      <c r="F6" s="513"/>
      <c r="G6" s="513"/>
      <c r="H6" s="513"/>
      <c r="I6" s="513"/>
    </row>
    <row r="7" spans="1:9" ht="39" customHeight="1">
      <c r="A7" s="516" t="str">
        <f>'Descriere indicatori'!B13&amp;". "&amp;'Descriere indicatori'!C13</f>
        <v>I10. Studii in extenso apărute în volume colective publicate la edituri recunoscute în domeniu*, precum şi studiile aferente proiectelor* </v>
      </c>
      <c r="B7" s="516"/>
      <c r="C7" s="516"/>
      <c r="D7" s="516"/>
      <c r="E7" s="516"/>
      <c r="F7" s="516"/>
      <c r="G7" s="516"/>
      <c r="H7" s="516"/>
      <c r="I7" s="516"/>
    </row>
    <row r="8" spans="1:9" s="179" customFormat="1" ht="17.25" customHeight="1" thickBot="1">
      <c r="A8" s="37"/>
      <c r="B8" s="178"/>
      <c r="C8" s="178"/>
      <c r="D8" s="178"/>
      <c r="E8" s="178"/>
      <c r="F8" s="178"/>
      <c r="G8" s="178"/>
      <c r="H8" s="178"/>
      <c r="I8" s="178"/>
    </row>
    <row r="9" spans="1:11" ht="30">
      <c r="A9" s="184" t="s">
        <v>55</v>
      </c>
      <c r="B9" s="185" t="s">
        <v>83</v>
      </c>
      <c r="C9" s="185" t="s">
        <v>56</v>
      </c>
      <c r="D9" s="185" t="s">
        <v>57</v>
      </c>
      <c r="E9" s="185" t="s">
        <v>80</v>
      </c>
      <c r="F9" s="186" t="s">
        <v>87</v>
      </c>
      <c r="G9" s="185" t="s">
        <v>58</v>
      </c>
      <c r="H9" s="185" t="s">
        <v>112</v>
      </c>
      <c r="I9" s="187" t="s">
        <v>90</v>
      </c>
      <c r="K9" s="243" t="s">
        <v>109</v>
      </c>
    </row>
    <row r="10" spans="1:12" ht="30">
      <c r="A10" s="370">
        <v>1</v>
      </c>
      <c r="B10" s="377" t="s">
        <v>281</v>
      </c>
      <c r="C10" s="378" t="s">
        <v>402</v>
      </c>
      <c r="D10" s="377" t="s">
        <v>404</v>
      </c>
      <c r="E10" s="419"/>
      <c r="F10" s="421"/>
      <c r="G10" s="421"/>
      <c r="H10" s="377" t="s">
        <v>403</v>
      </c>
      <c r="I10" s="379">
        <v>7</v>
      </c>
      <c r="J10" s="189"/>
      <c r="K10" s="244" t="s">
        <v>161</v>
      </c>
      <c r="L10" s="353" t="s">
        <v>252</v>
      </c>
    </row>
    <row r="11" spans="1:12" ht="60">
      <c r="A11" s="370">
        <f>A10+1</f>
        <v>2</v>
      </c>
      <c r="B11" s="377" t="s">
        <v>405</v>
      </c>
      <c r="C11" s="378" t="s">
        <v>406</v>
      </c>
      <c r="D11" s="377" t="s">
        <v>407</v>
      </c>
      <c r="E11" s="173" t="s">
        <v>408</v>
      </c>
      <c r="F11" s="162" t="s">
        <v>409</v>
      </c>
      <c r="G11" s="162"/>
      <c r="H11" s="162" t="s">
        <v>410</v>
      </c>
      <c r="I11" s="379">
        <v>7</v>
      </c>
      <c r="J11" s="189"/>
      <c r="K11" s="55"/>
      <c r="L11" s="353" t="s">
        <v>253</v>
      </c>
    </row>
    <row r="12" spans="1:9" ht="45">
      <c r="A12" s="370">
        <f aca="true" t="shared" si="0" ref="A12:A19">A11+1</f>
        <v>3</v>
      </c>
      <c r="B12" s="426" t="s">
        <v>281</v>
      </c>
      <c r="C12" s="378" t="s">
        <v>411</v>
      </c>
      <c r="D12" s="377" t="s">
        <v>407</v>
      </c>
      <c r="E12" s="173" t="s">
        <v>408</v>
      </c>
      <c r="F12" s="113">
        <v>2013</v>
      </c>
      <c r="G12" s="113"/>
      <c r="H12" s="113">
        <v>188</v>
      </c>
      <c r="I12" s="369">
        <v>7</v>
      </c>
    </row>
    <row r="13" spans="1:9" ht="44.25">
      <c r="A13" s="216">
        <f t="shared" si="0"/>
        <v>4</v>
      </c>
      <c r="B13" s="377" t="s">
        <v>405</v>
      </c>
      <c r="C13" s="427" t="s">
        <v>412</v>
      </c>
      <c r="D13" s="428" t="s">
        <v>413</v>
      </c>
      <c r="E13" s="40" t="s">
        <v>414</v>
      </c>
      <c r="F13" s="113">
        <v>2015</v>
      </c>
      <c r="G13" s="113"/>
      <c r="H13" s="113">
        <v>172</v>
      </c>
      <c r="I13" s="298">
        <v>7</v>
      </c>
    </row>
    <row r="14" spans="1:9" ht="15">
      <c r="A14" s="216">
        <f t="shared" si="0"/>
        <v>5</v>
      </c>
      <c r="B14" s="140"/>
      <c r="C14" s="112"/>
      <c r="D14" s="112"/>
      <c r="E14" s="173"/>
      <c r="F14" s="113"/>
      <c r="G14" s="113"/>
      <c r="H14" s="113"/>
      <c r="I14" s="298"/>
    </row>
    <row r="15" spans="1:9" ht="15">
      <c r="A15" s="216">
        <f t="shared" si="0"/>
        <v>6</v>
      </c>
      <c r="B15" s="161"/>
      <c r="C15" s="161"/>
      <c r="D15" s="161"/>
      <c r="E15" s="173"/>
      <c r="F15" s="113"/>
      <c r="G15" s="113"/>
      <c r="H15" s="113"/>
      <c r="I15" s="298"/>
    </row>
    <row r="16" spans="1:9" ht="15">
      <c r="A16" s="216">
        <f t="shared" si="0"/>
        <v>7</v>
      </c>
      <c r="B16" s="161"/>
      <c r="C16" s="111"/>
      <c r="D16" s="161"/>
      <c r="E16" s="173"/>
      <c r="F16" s="113"/>
      <c r="G16" s="113"/>
      <c r="H16" s="113"/>
      <c r="I16" s="298"/>
    </row>
    <row r="17" spans="1:9" ht="15">
      <c r="A17" s="216">
        <f t="shared" si="0"/>
        <v>8</v>
      </c>
      <c r="B17" s="161"/>
      <c r="C17" s="111"/>
      <c r="D17" s="161"/>
      <c r="E17" s="173"/>
      <c r="F17" s="113"/>
      <c r="G17" s="113"/>
      <c r="H17" s="113"/>
      <c r="I17" s="298"/>
    </row>
    <row r="18" spans="1:9" ht="15">
      <c r="A18" s="216">
        <f t="shared" si="0"/>
        <v>9</v>
      </c>
      <c r="B18" s="173"/>
      <c r="C18" s="40"/>
      <c r="D18" s="40"/>
      <c r="E18" s="40"/>
      <c r="F18" s="113"/>
      <c r="G18" s="113"/>
      <c r="H18" s="113"/>
      <c r="I18" s="298"/>
    </row>
    <row r="19" spans="1:9" ht="15.75" thickBot="1">
      <c r="A19" s="217">
        <f t="shared" si="0"/>
        <v>10</v>
      </c>
      <c r="B19" s="147"/>
      <c r="C19" s="116"/>
      <c r="D19" s="116"/>
      <c r="E19" s="176"/>
      <c r="F19" s="117"/>
      <c r="G19" s="117"/>
      <c r="H19" s="117"/>
      <c r="I19" s="299"/>
    </row>
    <row r="20" spans="1:9" ht="15.75" thickBot="1">
      <c r="A20" s="338"/>
      <c r="B20" s="218"/>
      <c r="C20" s="145"/>
      <c r="D20" s="177"/>
      <c r="E20" s="177"/>
      <c r="F20" s="177"/>
      <c r="G20" s="177"/>
      <c r="H20" s="121" t="str">
        <f>"Total "&amp;LEFT(A7,3)</f>
        <v>Total I10</v>
      </c>
      <c r="I20" s="219">
        <f>SUM(I10:I19)</f>
        <v>28</v>
      </c>
    </row>
    <row r="21" spans="1:4" ht="15">
      <c r="A21" s="22"/>
      <c r="B21" s="16"/>
      <c r="C21" s="18"/>
      <c r="D21" s="22"/>
    </row>
    <row r="22" spans="1:9" ht="33.75" customHeight="1">
      <c r="A22" s="515" t="str">
        <f>'Descriere indicatori'!B42</f>
        <v>* Cărţi, articole de specialitate şi/sau în domenii conexe domeniilor de specialitate, studii şi proiecte cu componentă de specialitate, didactică şi/sau pedagogică. Se ia în considerare platforma de publicaţii de specialitate de prestigiu internaţional şi/naţional (BDI şi BDN).    </v>
      </c>
      <c r="B22" s="515"/>
      <c r="C22" s="515"/>
      <c r="D22" s="515"/>
      <c r="E22" s="515"/>
      <c r="F22" s="515"/>
      <c r="G22" s="515"/>
      <c r="H22" s="515"/>
      <c r="I22" s="515"/>
    </row>
    <row r="23" spans="1:9" ht="48" customHeight="1">
      <c r="A23" s="515" t="str">
        <f>'Descriere indicatori'!B43</f>
        <v>** Autor, şef proiect / studiu, coordonator proiect / studiu complex sau director de proiect / studiu se va lua în consideraţie punctajul indicat în întregime / ca şef proiect secţiune, componentă sau studiu din cadrul cercetării, punctajul indicat se va împărţi la jumătate / ca membru în echipa de elaborare a studiului sau a componentei acestuia punctajul se va împărţi la numărul de autori. </v>
      </c>
      <c r="B23" s="515"/>
      <c r="C23" s="515"/>
      <c r="D23" s="515"/>
      <c r="E23" s="515"/>
      <c r="F23" s="515"/>
      <c r="G23" s="515"/>
      <c r="H23" s="515"/>
      <c r="I23" s="515"/>
    </row>
    <row r="24" spans="1:4" ht="15">
      <c r="A24" s="22"/>
      <c r="B24" s="18"/>
      <c r="C24" s="18"/>
      <c r="D24" s="22"/>
    </row>
    <row r="25" spans="1:3" ht="15">
      <c r="A25" s="22"/>
      <c r="B25" s="18"/>
      <c r="C25" s="18"/>
    </row>
  </sheetData>
  <sheetProtection/>
  <mergeCells count="4">
    <mergeCell ref="A6:I6"/>
    <mergeCell ref="A7:I7"/>
    <mergeCell ref="A22:I22"/>
    <mergeCell ref="A23:I23"/>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theme="6"/>
  </sheetPr>
  <dimension ref="A1:L26"/>
  <sheetViews>
    <sheetView zoomScalePageLayoutView="0" workbookViewId="0" topLeftCell="A13">
      <selection activeCell="C15" sqref="C15"/>
    </sheetView>
  </sheetViews>
  <sheetFormatPr defaultColWidth="9.140625" defaultRowHeight="15"/>
  <cols>
    <col min="1" max="1" width="5.140625" style="0" customWidth="1"/>
    <col min="2" max="2" width="22.140625" style="0" customWidth="1"/>
    <col min="3" max="3" width="27.140625" style="0" customWidth="1"/>
    <col min="4" max="4" width="27.57421875" style="0" bestFit="1" customWidth="1"/>
    <col min="5" max="5" width="10.7109375" style="0" customWidth="1"/>
    <col min="6" max="6" width="10.57421875" style="0" customWidth="1"/>
    <col min="7" max="7" width="22.7109375" style="0" bestFit="1" customWidth="1"/>
    <col min="8" max="8" width="10.00390625" style="0" customWidth="1"/>
    <col min="9" max="9" width="9.7109375" style="0" customWidth="1"/>
  </cols>
  <sheetData>
    <row r="1" spans="1:3" ht="15">
      <c r="A1" s="237" t="str">
        <f>'Date initiale'!C3</f>
        <v>Universitatea de Arhitectură și Urbanism "Ion Mincu" București</v>
      </c>
      <c r="B1" s="237"/>
      <c r="C1" s="237"/>
    </row>
    <row r="2" spans="1:3" ht="15">
      <c r="A2" s="237" t="str">
        <f>'Date initiale'!B4&amp;" "&amp;'Date initiale'!C4</f>
        <v>Facultatea ARHITECTURA</v>
      </c>
      <c r="B2" s="237"/>
      <c r="C2" s="237"/>
    </row>
    <row r="3" spans="1:3" ht="15">
      <c r="A3" s="237" t="str">
        <f>'Date initiale'!B5&amp;" "&amp;'Date initiale'!C5</f>
        <v>Departamentul Științe Tehnice</v>
      </c>
      <c r="B3" s="237"/>
      <c r="C3" s="237"/>
    </row>
    <row r="4" spans="1:3" ht="15">
      <c r="A4" s="119" t="str">
        <f>'Date initiale'!C6&amp;", "&amp;'Date initiale'!C7</f>
        <v>GRIGOROVSCHI MIRCEA, C10</v>
      </c>
      <c r="B4" s="119"/>
      <c r="C4" s="119"/>
    </row>
    <row r="5" spans="1:3" s="179" customFormat="1" ht="15">
      <c r="A5" s="119"/>
      <c r="B5" s="119"/>
      <c r="C5" s="119"/>
    </row>
    <row r="6" spans="1:10" ht="15.75">
      <c r="A6" s="513" t="s">
        <v>111</v>
      </c>
      <c r="B6" s="513"/>
      <c r="C6" s="513"/>
      <c r="D6" s="513"/>
      <c r="E6" s="513"/>
      <c r="F6" s="513"/>
      <c r="G6" s="513"/>
      <c r="H6" s="513"/>
      <c r="I6" s="513"/>
      <c r="J6" s="38"/>
    </row>
    <row r="7" spans="1:10" ht="39" customHeight="1">
      <c r="A7" s="516" t="str">
        <f>'Descriere indicatori'!B14&amp;"a. "&amp;'Descriere indicatori'!C14</f>
        <v>I11a. Publicaţii in extenso în lucrări ale conferinţelor ştiinţifice de arhitectură, urbanism, peisagistică, design şi restaurare, precum şi ale ştiinţelor conexe - pentru specializări transdisciplinare, la nivel internaţional / naţional / local </v>
      </c>
      <c r="B7" s="516"/>
      <c r="C7" s="516"/>
      <c r="D7" s="516"/>
      <c r="E7" s="516"/>
      <c r="F7" s="516"/>
      <c r="G7" s="516"/>
      <c r="H7" s="516"/>
      <c r="I7" s="516"/>
      <c r="J7" s="37"/>
    </row>
    <row r="8" spans="1:10" ht="19.5" customHeight="1" thickBot="1">
      <c r="A8" s="61"/>
      <c r="B8" s="61"/>
      <c r="C8" s="61"/>
      <c r="D8" s="61"/>
      <c r="E8" s="61"/>
      <c r="F8" s="61"/>
      <c r="G8" s="61"/>
      <c r="H8" s="61"/>
      <c r="I8" s="61"/>
      <c r="J8" s="37"/>
    </row>
    <row r="9" spans="1:11" ht="63" customHeight="1">
      <c r="A9" s="438" t="s">
        <v>55</v>
      </c>
      <c r="B9" s="429" t="s">
        <v>83</v>
      </c>
      <c r="C9" s="430" t="s">
        <v>52</v>
      </c>
      <c r="D9" s="430" t="s">
        <v>135</v>
      </c>
      <c r="E9" s="429" t="s">
        <v>87</v>
      </c>
      <c r="F9" s="430" t="s">
        <v>53</v>
      </c>
      <c r="G9" s="430" t="s">
        <v>79</v>
      </c>
      <c r="H9" s="429" t="s">
        <v>54</v>
      </c>
      <c r="I9" s="431" t="s">
        <v>148</v>
      </c>
      <c r="J9" s="2"/>
      <c r="K9" s="243" t="s">
        <v>109</v>
      </c>
    </row>
    <row r="10" spans="1:12" ht="94.5" customHeight="1">
      <c r="A10" s="434">
        <v>1</v>
      </c>
      <c r="B10" s="371" t="s">
        <v>415</v>
      </c>
      <c r="C10" s="364" t="s">
        <v>416</v>
      </c>
      <c r="D10" s="363" t="s">
        <v>417</v>
      </c>
      <c r="E10" s="437">
        <v>2004</v>
      </c>
      <c r="F10" s="435"/>
      <c r="G10" s="363" t="s">
        <v>418</v>
      </c>
      <c r="H10" s="434"/>
      <c r="I10" s="436">
        <v>15</v>
      </c>
      <c r="K10" s="244" t="s">
        <v>162</v>
      </c>
      <c r="L10" s="353" t="s">
        <v>254</v>
      </c>
    </row>
    <row r="11" spans="1:11" ht="75">
      <c r="A11" s="432">
        <f>A10+1</f>
        <v>2</v>
      </c>
      <c r="B11" s="371" t="s">
        <v>281</v>
      </c>
      <c r="C11" s="364" t="s">
        <v>419</v>
      </c>
      <c r="D11" s="363" t="s">
        <v>420</v>
      </c>
      <c r="E11" s="432">
        <v>2001</v>
      </c>
      <c r="F11" s="433"/>
      <c r="G11" s="363" t="s">
        <v>421</v>
      </c>
      <c r="H11" s="432"/>
      <c r="I11" s="439">
        <v>15</v>
      </c>
      <c r="K11" s="55"/>
    </row>
    <row r="12" spans="1:9" ht="120">
      <c r="A12" s="432">
        <f aca="true" t="shared" si="0" ref="A12:A19">A11+1</f>
        <v>3</v>
      </c>
      <c r="B12" s="364" t="s">
        <v>422</v>
      </c>
      <c r="C12" s="364" t="s">
        <v>423</v>
      </c>
      <c r="D12" s="363" t="s">
        <v>424</v>
      </c>
      <c r="E12" s="432">
        <v>2012</v>
      </c>
      <c r="F12" s="433"/>
      <c r="G12" s="363" t="s">
        <v>425</v>
      </c>
      <c r="H12" s="363" t="s">
        <v>426</v>
      </c>
      <c r="I12" s="439">
        <v>15</v>
      </c>
    </row>
    <row r="13" spans="1:9" ht="105">
      <c r="A13" s="432">
        <f t="shared" si="0"/>
        <v>4</v>
      </c>
      <c r="B13" s="363" t="s">
        <v>427</v>
      </c>
      <c r="C13" s="364" t="s">
        <v>428</v>
      </c>
      <c r="D13" s="363" t="s">
        <v>429</v>
      </c>
      <c r="E13" s="363" t="s">
        <v>430</v>
      </c>
      <c r="F13" s="433"/>
      <c r="G13" s="363" t="s">
        <v>431</v>
      </c>
      <c r="H13" s="363" t="s">
        <v>432</v>
      </c>
      <c r="I13" s="439">
        <v>15</v>
      </c>
    </row>
    <row r="14" spans="1:9" ht="75">
      <c r="A14" s="20">
        <f t="shared" si="0"/>
        <v>5</v>
      </c>
      <c r="B14" s="377" t="s">
        <v>433</v>
      </c>
      <c r="C14" s="378" t="s">
        <v>434</v>
      </c>
      <c r="D14" s="377" t="s">
        <v>435</v>
      </c>
      <c r="E14" s="377" t="s">
        <v>436</v>
      </c>
      <c r="F14" s="21"/>
      <c r="G14" s="21"/>
      <c r="H14" s="21"/>
      <c r="I14" s="440">
        <v>15</v>
      </c>
    </row>
    <row r="15" spans="1:9" ht="75">
      <c r="A15" s="62">
        <f t="shared" si="0"/>
        <v>6</v>
      </c>
      <c r="B15" s="377" t="s">
        <v>560</v>
      </c>
      <c r="C15" s="378" t="s">
        <v>557</v>
      </c>
      <c r="D15" s="378" t="s">
        <v>558</v>
      </c>
      <c r="E15" s="385">
        <v>2017</v>
      </c>
      <c r="F15" s="483" t="s">
        <v>559</v>
      </c>
      <c r="G15" s="532"/>
      <c r="H15" s="532"/>
      <c r="I15" s="533">
        <v>15</v>
      </c>
    </row>
    <row r="16" spans="1:9" ht="15.75">
      <c r="A16" s="62">
        <f t="shared" si="0"/>
        <v>7</v>
      </c>
      <c r="B16" s="432"/>
      <c r="C16" s="432"/>
      <c r="D16" s="432"/>
      <c r="E16" s="432"/>
      <c r="F16" s="432"/>
      <c r="G16" s="432"/>
      <c r="H16" s="432"/>
      <c r="I16" s="531"/>
    </row>
    <row r="17" spans="1:9" ht="15.75">
      <c r="A17" s="62">
        <f t="shared" si="0"/>
        <v>8</v>
      </c>
      <c r="B17" s="21"/>
      <c r="C17" s="21"/>
      <c r="D17" s="21"/>
      <c r="E17" s="20"/>
      <c r="F17" s="20"/>
      <c r="G17" s="21"/>
      <c r="H17" s="20"/>
      <c r="I17" s="310"/>
    </row>
    <row r="18" spans="1:10" ht="15.75">
      <c r="A18" s="62">
        <f t="shared" si="0"/>
        <v>9</v>
      </c>
      <c r="B18" s="21"/>
      <c r="C18" s="21"/>
      <c r="D18" s="21"/>
      <c r="E18" s="21"/>
      <c r="F18" s="28"/>
      <c r="G18" s="23"/>
      <c r="H18" s="21"/>
      <c r="I18" s="311"/>
      <c r="J18" s="24"/>
    </row>
    <row r="19" spans="1:9" ht="16.5" thickBot="1">
      <c r="A19" s="63">
        <f t="shared" si="0"/>
        <v>10</v>
      </c>
      <c r="B19" s="50"/>
      <c r="C19" s="64"/>
      <c r="D19" s="50"/>
      <c r="E19" s="50"/>
      <c r="F19" s="64"/>
      <c r="G19" s="64"/>
      <c r="H19" s="64"/>
      <c r="I19" s="312"/>
    </row>
    <row r="20" spans="1:9" ht="16.5" thickBot="1">
      <c r="A20" s="337"/>
      <c r="C20" s="22"/>
      <c r="D20" s="26"/>
      <c r="E20" s="18"/>
      <c r="H20" s="121" t="str">
        <f>"Total "&amp;LEFT(A7,4)</f>
        <v>Total I11a</v>
      </c>
      <c r="I20" s="357">
        <f>SUM(I10:I19)</f>
        <v>90</v>
      </c>
    </row>
    <row r="21" spans="1:5" ht="15.75">
      <c r="A21" s="53"/>
      <c r="C21" s="22"/>
      <c r="D21" s="27"/>
      <c r="E21" s="18"/>
    </row>
    <row r="22" spans="3:7" ht="15">
      <c r="C22" s="22"/>
      <c r="D22" s="27"/>
      <c r="E22" s="18"/>
      <c r="F22" s="22"/>
      <c r="G22" s="22"/>
    </row>
    <row r="23" spans="3:7" ht="15">
      <c r="C23" s="22"/>
      <c r="D23" s="26"/>
      <c r="E23" s="18"/>
      <c r="F23" s="22"/>
      <c r="G23" s="22"/>
    </row>
    <row r="24" spans="3:7" ht="15">
      <c r="C24" s="22"/>
      <c r="D24" s="26"/>
      <c r="E24" s="18"/>
      <c r="F24" s="22"/>
      <c r="G24" s="22"/>
    </row>
    <row r="25" spans="3:7" ht="15">
      <c r="C25" s="22"/>
      <c r="D25" s="26"/>
      <c r="E25" s="18"/>
      <c r="F25" s="22"/>
      <c r="G25" s="22"/>
    </row>
    <row r="26" spans="3:7" ht="15">
      <c r="C26" s="22"/>
      <c r="D26" s="16"/>
      <c r="E26" s="18"/>
      <c r="F26" s="22"/>
      <c r="G26" s="22"/>
    </row>
  </sheetData>
  <sheetProtection/>
  <mergeCells count="2">
    <mergeCell ref="A7:I7"/>
    <mergeCell ref="A6:I6"/>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tabColor theme="6"/>
  </sheetPr>
  <dimension ref="A1:K21"/>
  <sheetViews>
    <sheetView zoomScalePageLayoutView="0" workbookViewId="0" topLeftCell="A7">
      <selection activeCell="B16" sqref="B16"/>
    </sheetView>
  </sheetViews>
  <sheetFormatPr defaultColWidth="9.140625" defaultRowHeight="15"/>
  <cols>
    <col min="1" max="1" width="5.140625" style="0" customWidth="1"/>
    <col min="2" max="2" width="21.421875" style="0" customWidth="1"/>
    <col min="3" max="3" width="31.421875" style="0" customWidth="1"/>
    <col min="4" max="4" width="27.421875" style="0" customWidth="1"/>
    <col min="5" max="5" width="6.8515625" style="0" customWidth="1"/>
    <col min="6" max="6" width="10.57421875" style="0" customWidth="1"/>
    <col min="7" max="7" width="22.7109375" style="179" bestFit="1" customWidth="1"/>
    <col min="8" max="8" width="9.7109375" style="0" customWidth="1"/>
  </cols>
  <sheetData>
    <row r="1" spans="1:4" ht="15.75">
      <c r="A1" s="237" t="str">
        <f>'Date initiale'!C3</f>
        <v>Universitatea de Arhitectură și Urbanism "Ion Mincu" București</v>
      </c>
      <c r="B1" s="237"/>
      <c r="C1" s="237"/>
      <c r="D1" s="17"/>
    </row>
    <row r="2" spans="1:4" ht="15.75">
      <c r="A2" s="237" t="str">
        <f>'Date initiale'!B4&amp;" "&amp;'Date initiale'!C4</f>
        <v>Facultatea ARHITECTURA</v>
      </c>
      <c r="B2" s="237"/>
      <c r="C2" s="237"/>
      <c r="D2" s="17"/>
    </row>
    <row r="3" spans="1:4" ht="15.75">
      <c r="A3" s="237" t="str">
        <f>'Date initiale'!B5&amp;" "&amp;'Date initiale'!C5</f>
        <v>Departamentul Științe Tehnice</v>
      </c>
      <c r="B3" s="237"/>
      <c r="C3" s="237"/>
      <c r="D3" s="17"/>
    </row>
    <row r="4" spans="1:3" ht="15">
      <c r="A4" s="119" t="str">
        <f>'Date initiale'!C6&amp;", "&amp;'Date initiale'!C7</f>
        <v>GRIGOROVSCHI MIRCEA, C10</v>
      </c>
      <c r="B4" s="119"/>
      <c r="C4" s="119"/>
    </row>
    <row r="5" spans="1:3" s="179" customFormat="1" ht="15">
      <c r="A5" s="119"/>
      <c r="B5" s="119"/>
      <c r="C5" s="119"/>
    </row>
    <row r="6" spans="1:10" ht="15.75">
      <c r="A6" s="513" t="s">
        <v>111</v>
      </c>
      <c r="B6" s="513"/>
      <c r="C6" s="513"/>
      <c r="D6" s="513"/>
      <c r="E6" s="513"/>
      <c r="F6" s="513"/>
      <c r="G6" s="513"/>
      <c r="H6" s="513"/>
      <c r="I6" s="38"/>
      <c r="J6" s="38"/>
    </row>
    <row r="7" spans="1:10" ht="48" customHeight="1">
      <c r="A7" s="516" t="str">
        <f>'Descriere indicatori'!B14&amp;"b. "&amp;'Descriere indicatori'!C15</f>
        <v>I11b. Coordonator publicaţie/coordonator de ediţie la publicaţii şi edituri internaţionale/naţionale;
keynote speaker la conferinţe şi comunicări ştiinţifice internaţionale/naţionale, review-er la conferințe și comunicări științifice internaționale / naționale</v>
      </c>
      <c r="B7" s="516"/>
      <c r="C7" s="516"/>
      <c r="D7" s="516"/>
      <c r="E7" s="516"/>
      <c r="F7" s="516"/>
      <c r="G7" s="516"/>
      <c r="H7" s="516"/>
      <c r="I7" s="180"/>
      <c r="J7" s="180"/>
    </row>
    <row r="8" spans="1:8" ht="21.75" customHeight="1" thickBot="1">
      <c r="A8" s="59"/>
      <c r="B8" s="59"/>
      <c r="C8" s="59"/>
      <c r="D8" s="59"/>
      <c r="E8" s="59"/>
      <c r="F8" s="59"/>
      <c r="G8" s="59"/>
      <c r="H8" s="59"/>
    </row>
    <row r="9" spans="1:10" ht="30.75" thickBot="1">
      <c r="A9" s="151" t="s">
        <v>55</v>
      </c>
      <c r="B9" s="441" t="s">
        <v>83</v>
      </c>
      <c r="C9" s="441" t="s">
        <v>137</v>
      </c>
      <c r="D9" s="441" t="s">
        <v>138</v>
      </c>
      <c r="E9" s="441" t="s">
        <v>75</v>
      </c>
      <c r="F9" s="441" t="s">
        <v>76</v>
      </c>
      <c r="G9" s="442" t="s">
        <v>136</v>
      </c>
      <c r="H9" s="431" t="s">
        <v>148</v>
      </c>
      <c r="J9" s="243" t="s">
        <v>109</v>
      </c>
    </row>
    <row r="10" spans="1:11" ht="30">
      <c r="A10" s="458">
        <v>1</v>
      </c>
      <c r="B10" s="377" t="s">
        <v>281</v>
      </c>
      <c r="C10" s="377" t="s">
        <v>437</v>
      </c>
      <c r="D10" s="377" t="s">
        <v>438</v>
      </c>
      <c r="E10" s="443">
        <v>2013</v>
      </c>
      <c r="F10" s="444"/>
      <c r="G10" s="375" t="s">
        <v>408</v>
      </c>
      <c r="H10" s="459">
        <v>10</v>
      </c>
      <c r="J10" s="244" t="s">
        <v>255</v>
      </c>
      <c r="K10" s="353" t="s">
        <v>258</v>
      </c>
    </row>
    <row r="11" spans="1:10" ht="45">
      <c r="A11" s="443">
        <f>A10+1</f>
        <v>2</v>
      </c>
      <c r="B11" s="377" t="s">
        <v>281</v>
      </c>
      <c r="C11" s="377" t="s">
        <v>439</v>
      </c>
      <c r="D11" s="377" t="s">
        <v>438</v>
      </c>
      <c r="E11" s="443">
        <v>2015</v>
      </c>
      <c r="F11" s="446"/>
      <c r="G11" s="377" t="s">
        <v>414</v>
      </c>
      <c r="H11" s="379">
        <v>10</v>
      </c>
      <c r="J11" s="244" t="s">
        <v>256</v>
      </c>
    </row>
    <row r="12" spans="1:10" ht="45">
      <c r="A12" s="443">
        <f aca="true" t="shared" si="0" ref="A12:A19">A11+1</f>
        <v>3</v>
      </c>
      <c r="B12" s="377" t="s">
        <v>281</v>
      </c>
      <c r="C12" s="377" t="s">
        <v>440</v>
      </c>
      <c r="D12" s="363" t="s">
        <v>441</v>
      </c>
      <c r="E12" s="449">
        <v>2004</v>
      </c>
      <c r="F12" s="450"/>
      <c r="G12" s="359" t="s">
        <v>442</v>
      </c>
      <c r="H12" s="461">
        <v>10</v>
      </c>
      <c r="I12" s="25"/>
      <c r="J12" s="244" t="s">
        <v>257</v>
      </c>
    </row>
    <row r="13" spans="1:9" ht="60">
      <c r="A13" s="443">
        <f t="shared" si="0"/>
        <v>4</v>
      </c>
      <c r="B13" s="363" t="s">
        <v>415</v>
      </c>
      <c r="C13" s="363" t="s">
        <v>443</v>
      </c>
      <c r="D13" s="363" t="s">
        <v>441</v>
      </c>
      <c r="E13" s="443">
        <v>2008</v>
      </c>
      <c r="F13" s="446"/>
      <c r="G13" s="363" t="s">
        <v>444</v>
      </c>
      <c r="H13" s="379">
        <v>10</v>
      </c>
      <c r="I13" s="25"/>
    </row>
    <row r="14" spans="1:8" s="179" customFormat="1" ht="30">
      <c r="A14" s="445">
        <f t="shared" si="0"/>
        <v>5</v>
      </c>
      <c r="B14" s="363" t="s">
        <v>415</v>
      </c>
      <c r="C14" s="363" t="s">
        <v>445</v>
      </c>
      <c r="D14" s="363" t="s">
        <v>446</v>
      </c>
      <c r="E14" s="443">
        <v>2008</v>
      </c>
      <c r="F14" s="446"/>
      <c r="G14" s="359" t="s">
        <v>447</v>
      </c>
      <c r="H14" s="462">
        <v>10</v>
      </c>
    </row>
    <row r="15" spans="1:9" s="179" customFormat="1" ht="30">
      <c r="A15" s="445">
        <f t="shared" si="0"/>
        <v>6</v>
      </c>
      <c r="B15" s="377" t="s">
        <v>281</v>
      </c>
      <c r="C15" s="377" t="s">
        <v>448</v>
      </c>
      <c r="D15" s="377" t="s">
        <v>446</v>
      </c>
      <c r="E15" s="443">
        <v>2014</v>
      </c>
      <c r="F15" s="446"/>
      <c r="G15" s="377" t="s">
        <v>449</v>
      </c>
      <c r="H15" s="425">
        <v>10</v>
      </c>
      <c r="I15" s="25"/>
    </row>
    <row r="16" spans="1:8" s="179" customFormat="1" ht="15">
      <c r="A16" s="445">
        <f t="shared" si="0"/>
        <v>7</v>
      </c>
      <c r="B16" s="443"/>
      <c r="C16" s="443"/>
      <c r="D16" s="443"/>
      <c r="E16" s="443"/>
      <c r="F16" s="446"/>
      <c r="G16" s="447"/>
      <c r="H16" s="448"/>
    </row>
    <row r="17" spans="1:9" s="179" customFormat="1" ht="15.75">
      <c r="A17" s="445">
        <f t="shared" si="0"/>
        <v>8</v>
      </c>
      <c r="B17" s="449"/>
      <c r="C17" s="449"/>
      <c r="D17" s="449"/>
      <c r="E17" s="449"/>
      <c r="F17" s="450"/>
      <c r="G17" s="451"/>
      <c r="H17" s="452"/>
      <c r="I17" s="25"/>
    </row>
    <row r="18" spans="1:9" s="179" customFormat="1" ht="15.75">
      <c r="A18" s="445">
        <f t="shared" si="0"/>
        <v>9</v>
      </c>
      <c r="B18" s="443"/>
      <c r="C18" s="443"/>
      <c r="D18" s="443"/>
      <c r="E18" s="443"/>
      <c r="F18" s="446"/>
      <c r="G18" s="447"/>
      <c r="H18" s="448"/>
      <c r="I18" s="25"/>
    </row>
    <row r="19" spans="1:8" ht="15.75" thickBot="1">
      <c r="A19" s="453">
        <f t="shared" si="0"/>
        <v>10</v>
      </c>
      <c r="B19" s="454"/>
      <c r="C19" s="454"/>
      <c r="D19" s="454"/>
      <c r="E19" s="454"/>
      <c r="F19" s="455"/>
      <c r="G19" s="456"/>
      <c r="H19" s="457"/>
    </row>
    <row r="20" spans="1:8" ht="15.75" thickBot="1">
      <c r="A20" s="336"/>
      <c r="B20" s="198"/>
      <c r="C20" s="198"/>
      <c r="D20" s="198"/>
      <c r="E20" s="198"/>
      <c r="F20" s="199"/>
      <c r="G20" s="155" t="str">
        <f>"Total "&amp;LEFT(A7,4)</f>
        <v>Total I11b</v>
      </c>
      <c r="H20" s="252">
        <f>SUM(H10:H19)</f>
        <v>60</v>
      </c>
    </row>
    <row r="21" spans="1:8" ht="15.75">
      <c r="A21" s="29"/>
      <c r="B21" s="29"/>
      <c r="C21" s="29"/>
      <c r="D21" s="29"/>
      <c r="E21" s="29"/>
      <c r="F21" s="29"/>
      <c r="G21" s="29"/>
      <c r="H21" s="29"/>
    </row>
  </sheetData>
  <sheetProtection/>
  <mergeCells count="2">
    <mergeCell ref="A6:H6"/>
    <mergeCell ref="A7:H7"/>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sheetPr>
    <tabColor theme="6"/>
  </sheetPr>
  <dimension ref="A1:J29"/>
  <sheetViews>
    <sheetView zoomScale="115" zoomScaleNormal="115" zoomScalePageLayoutView="0" workbookViewId="0" topLeftCell="A17">
      <selection activeCell="A22" sqref="A22"/>
    </sheetView>
  </sheetViews>
  <sheetFormatPr defaultColWidth="9.140625" defaultRowHeight="15"/>
  <cols>
    <col min="1" max="1" width="5.140625" style="0" customWidth="1"/>
    <col min="2" max="2" width="22.140625" style="0" customWidth="1"/>
    <col min="3" max="3" width="37.421875" style="0" customWidth="1"/>
    <col min="4" max="4" width="38.8515625" style="0" customWidth="1"/>
    <col min="5" max="5" width="6.8515625" style="0" customWidth="1"/>
    <col min="6" max="6" width="10.57421875" style="0" customWidth="1"/>
    <col min="7" max="7" width="9.7109375" style="0" customWidth="1"/>
  </cols>
  <sheetData>
    <row r="1" spans="1:3" ht="15">
      <c r="A1" s="237" t="str">
        <f>'Date initiale'!C3</f>
        <v>Universitatea de Arhitectură și Urbanism "Ion Mincu" București</v>
      </c>
      <c r="B1" s="237"/>
      <c r="C1" s="237"/>
    </row>
    <row r="2" spans="1:3" ht="15">
      <c r="A2" s="237" t="str">
        <f>'Date initiale'!B4&amp;" "&amp;'Date initiale'!C4</f>
        <v>Facultatea ARHITECTURA</v>
      </c>
      <c r="B2" s="237"/>
      <c r="C2" s="237"/>
    </row>
    <row r="3" spans="1:3" ht="15">
      <c r="A3" s="237" t="str">
        <f>'Date initiale'!B5&amp;" "&amp;'Date initiale'!C5</f>
        <v>Departamentul Științe Tehnice</v>
      </c>
      <c r="B3" s="237"/>
      <c r="C3" s="237"/>
    </row>
    <row r="4" spans="1:3" ht="15">
      <c r="A4" s="119" t="str">
        <f>'Date initiale'!C6&amp;", "&amp;'Date initiale'!C7</f>
        <v>GRIGOROVSCHI MIRCEA, C10</v>
      </c>
      <c r="B4" s="119"/>
      <c r="C4" s="119"/>
    </row>
    <row r="5" spans="1:3" s="179" customFormat="1" ht="15">
      <c r="A5" s="119"/>
      <c r="B5" s="119"/>
      <c r="C5" s="119"/>
    </row>
    <row r="6" spans="1:7" ht="15.75">
      <c r="A6" s="518" t="s">
        <v>111</v>
      </c>
      <c r="B6" s="518"/>
      <c r="C6" s="518"/>
      <c r="D6" s="518"/>
      <c r="E6" s="518"/>
      <c r="F6" s="518"/>
      <c r="G6" s="518"/>
    </row>
    <row r="7" spans="1:8" ht="15.75">
      <c r="A7" s="516" t="str">
        <f>'Descriere indicatori'!B14&amp;"c. "&amp;'Descriere indicatori'!C16</f>
        <v>I11c. Susţinere comunicare publică în cadrul conferinţelor, colocviilor, seminariilor internaţionale/naţionale</v>
      </c>
      <c r="B7" s="516"/>
      <c r="C7" s="516"/>
      <c r="D7" s="516"/>
      <c r="E7" s="516"/>
      <c r="F7" s="516"/>
      <c r="G7" s="516"/>
      <c r="H7" s="180"/>
    </row>
    <row r="8" spans="1:8" s="179" customFormat="1" ht="16.5" thickBot="1">
      <c r="A8" s="178"/>
      <c r="B8" s="178"/>
      <c r="C8" s="178"/>
      <c r="D8" s="178"/>
      <c r="E8" s="178"/>
      <c r="F8" s="178"/>
      <c r="G8" s="178"/>
      <c r="H8" s="178"/>
    </row>
    <row r="9" spans="1:9" ht="30">
      <c r="A9" s="184" t="s">
        <v>55</v>
      </c>
      <c r="B9" s="441" t="s">
        <v>83</v>
      </c>
      <c r="C9" s="441" t="s">
        <v>73</v>
      </c>
      <c r="D9" s="441" t="s">
        <v>74</v>
      </c>
      <c r="E9" s="441" t="s">
        <v>75</v>
      </c>
      <c r="F9" s="441" t="s">
        <v>76</v>
      </c>
      <c r="G9" s="431" t="s">
        <v>148</v>
      </c>
      <c r="I9" s="243" t="s">
        <v>109</v>
      </c>
    </row>
    <row r="10" spans="1:10" ht="60">
      <c r="A10" s="443">
        <v>1</v>
      </c>
      <c r="B10" s="363" t="s">
        <v>281</v>
      </c>
      <c r="C10" s="363" t="s">
        <v>451</v>
      </c>
      <c r="D10" s="364" t="s">
        <v>450</v>
      </c>
      <c r="E10" s="463">
        <v>2008</v>
      </c>
      <c r="F10" s="463"/>
      <c r="G10" s="465">
        <v>5</v>
      </c>
      <c r="I10" s="244" t="s">
        <v>164</v>
      </c>
      <c r="J10" s="353" t="s">
        <v>259</v>
      </c>
    </row>
    <row r="11" spans="1:7" ht="45">
      <c r="A11" s="203">
        <f>A10+1</f>
        <v>2</v>
      </c>
      <c r="B11" s="377" t="s">
        <v>281</v>
      </c>
      <c r="C11" s="377" t="s">
        <v>453</v>
      </c>
      <c r="D11" s="378" t="s">
        <v>452</v>
      </c>
      <c r="E11" s="463">
        <v>2012</v>
      </c>
      <c r="F11" s="464"/>
      <c r="G11" s="465">
        <v>3</v>
      </c>
    </row>
    <row r="12" spans="1:7" ht="45">
      <c r="A12" s="204">
        <f aca="true" t="shared" si="0" ref="A12:A17">A11+1</f>
        <v>3</v>
      </c>
      <c r="B12" s="377" t="s">
        <v>281</v>
      </c>
      <c r="C12" s="377" t="s">
        <v>455</v>
      </c>
      <c r="D12" s="378" t="s">
        <v>454</v>
      </c>
      <c r="E12" s="443">
        <v>2012</v>
      </c>
      <c r="F12" s="466"/>
      <c r="G12" s="379">
        <v>5</v>
      </c>
    </row>
    <row r="13" spans="1:7" ht="75">
      <c r="A13" s="443">
        <f t="shared" si="0"/>
        <v>4</v>
      </c>
      <c r="B13" s="377" t="s">
        <v>281</v>
      </c>
      <c r="C13" s="377" t="s">
        <v>457</v>
      </c>
      <c r="D13" s="378" t="s">
        <v>456</v>
      </c>
      <c r="E13" s="443">
        <v>2012</v>
      </c>
      <c r="F13" s="446"/>
      <c r="G13" s="379">
        <v>5</v>
      </c>
    </row>
    <row r="14" spans="1:7" ht="90">
      <c r="A14" s="443">
        <f t="shared" si="0"/>
        <v>5</v>
      </c>
      <c r="B14" s="377" t="s">
        <v>281</v>
      </c>
      <c r="C14" s="377" t="s">
        <v>459</v>
      </c>
      <c r="D14" s="378" t="s">
        <v>458</v>
      </c>
      <c r="E14" s="443">
        <v>2011</v>
      </c>
      <c r="F14" s="446"/>
      <c r="G14" s="379">
        <v>5</v>
      </c>
    </row>
    <row r="15" spans="1:7" ht="30">
      <c r="A15" s="204">
        <f t="shared" si="0"/>
        <v>6</v>
      </c>
      <c r="B15" s="377" t="s">
        <v>281</v>
      </c>
      <c r="C15" s="377" t="s">
        <v>461</v>
      </c>
      <c r="D15" s="378" t="s">
        <v>460</v>
      </c>
      <c r="E15" s="443">
        <v>2011</v>
      </c>
      <c r="F15" s="444"/>
      <c r="G15" s="379">
        <v>3</v>
      </c>
    </row>
    <row r="16" spans="1:7" ht="30">
      <c r="A16" s="204">
        <f t="shared" si="0"/>
        <v>7</v>
      </c>
      <c r="B16" s="485" t="s">
        <v>350</v>
      </c>
      <c r="C16" s="486" t="s">
        <v>513</v>
      </c>
      <c r="D16" s="486" t="s">
        <v>514</v>
      </c>
      <c r="E16" s="483">
        <v>2018</v>
      </c>
      <c r="F16" s="483" t="s">
        <v>515</v>
      </c>
      <c r="G16" s="484">
        <v>3</v>
      </c>
    </row>
    <row r="17" spans="1:7" ht="30">
      <c r="A17" s="204">
        <f t="shared" si="0"/>
        <v>8</v>
      </c>
      <c r="B17" s="486" t="s">
        <v>516</v>
      </c>
      <c r="C17" s="486" t="s">
        <v>513</v>
      </c>
      <c r="D17" s="486" t="s">
        <v>517</v>
      </c>
      <c r="E17" s="483">
        <v>2018</v>
      </c>
      <c r="F17" s="483" t="s">
        <v>515</v>
      </c>
      <c r="G17" s="484">
        <v>3</v>
      </c>
    </row>
    <row r="18" spans="1:7" s="179" customFormat="1" ht="45">
      <c r="A18" s="204">
        <v>9</v>
      </c>
      <c r="B18" s="485" t="s">
        <v>350</v>
      </c>
      <c r="C18" s="486" t="s">
        <v>518</v>
      </c>
      <c r="D18" s="486" t="s">
        <v>519</v>
      </c>
      <c r="E18" s="128">
        <v>2017</v>
      </c>
      <c r="F18" s="366" t="s">
        <v>520</v>
      </c>
      <c r="G18" s="303">
        <v>3</v>
      </c>
    </row>
    <row r="19" spans="1:7" ht="45">
      <c r="A19" s="204">
        <v>10</v>
      </c>
      <c r="B19" s="377" t="s">
        <v>281</v>
      </c>
      <c r="C19" s="486" t="s">
        <v>521</v>
      </c>
      <c r="D19" s="359" t="s">
        <v>522</v>
      </c>
      <c r="E19" s="128">
        <v>2016</v>
      </c>
      <c r="F19" s="366" t="s">
        <v>523</v>
      </c>
      <c r="G19" s="303">
        <v>3</v>
      </c>
    </row>
    <row r="20" spans="1:7" s="179" customFormat="1" ht="30">
      <c r="A20" s="489">
        <v>11</v>
      </c>
      <c r="B20" s="377" t="s">
        <v>281</v>
      </c>
      <c r="C20" s="490" t="s">
        <v>524</v>
      </c>
      <c r="D20" s="359" t="s">
        <v>311</v>
      </c>
      <c r="E20" s="491">
        <v>2015</v>
      </c>
      <c r="F20" s="492" t="s">
        <v>525</v>
      </c>
      <c r="G20" s="462">
        <v>3</v>
      </c>
    </row>
    <row r="21" spans="1:7" s="179" customFormat="1" ht="30">
      <c r="A21" s="489">
        <v>12</v>
      </c>
      <c r="B21" s="377" t="s">
        <v>281</v>
      </c>
      <c r="C21" s="490" t="s">
        <v>526</v>
      </c>
      <c r="D21" s="359" t="s">
        <v>527</v>
      </c>
      <c r="E21" s="491">
        <v>2018</v>
      </c>
      <c r="F21" s="492" t="s">
        <v>528</v>
      </c>
      <c r="G21" s="462">
        <v>3</v>
      </c>
    </row>
    <row r="22" spans="1:7" ht="15.75" thickBot="1">
      <c r="A22" s="206"/>
      <c r="B22" s="377"/>
      <c r="C22" s="207"/>
      <c r="D22" s="208"/>
      <c r="E22" s="135"/>
      <c r="F22" s="209"/>
      <c r="G22" s="314"/>
    </row>
    <row r="23" spans="1:7" ht="15.75" thickBot="1">
      <c r="A23" s="331"/>
      <c r="B23" s="199"/>
      <c r="C23" s="199"/>
      <c r="D23" s="210"/>
      <c r="E23" s="199"/>
      <c r="F23" s="155" t="str">
        <f>"Total "&amp;LEFT(A7,4)</f>
        <v>Total I11c</v>
      </c>
      <c r="G23" s="156">
        <f>SUM(G10:G22)</f>
        <v>44</v>
      </c>
    </row>
    <row r="24" ht="15">
      <c r="D24" s="33"/>
    </row>
    <row r="25" ht="15">
      <c r="D25" s="33"/>
    </row>
    <row r="26" spans="2:4" ht="15">
      <c r="B26" s="33"/>
      <c r="D26" s="33"/>
    </row>
    <row r="27" spans="2:4" ht="15">
      <c r="B27" s="33"/>
      <c r="D27" s="33"/>
    </row>
    <row r="28" spans="2:4" ht="15">
      <c r="B28" s="18"/>
      <c r="D28" s="18"/>
    </row>
    <row r="29" ht="15">
      <c r="B29" s="22"/>
    </row>
  </sheetData>
  <sheetProtection/>
  <mergeCells count="2">
    <mergeCell ref="A6:G6"/>
    <mergeCell ref="A7:G7"/>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sheetPr>
    <tabColor theme="6"/>
  </sheetPr>
  <dimension ref="A1:K22"/>
  <sheetViews>
    <sheetView zoomScalePageLayoutView="0" workbookViewId="0" topLeftCell="A1">
      <selection activeCell="C10" sqref="C10"/>
    </sheetView>
  </sheetViews>
  <sheetFormatPr defaultColWidth="9.140625" defaultRowHeight="15"/>
  <cols>
    <col min="1" max="1" width="5.140625" style="0" customWidth="1"/>
    <col min="2" max="2" width="10.57421875" style="0" customWidth="1"/>
    <col min="3" max="3" width="43.140625" style="0" customWidth="1"/>
    <col min="4" max="4" width="24.00390625" style="0" customWidth="1"/>
    <col min="5" max="5" width="14.28125" style="0" customWidth="1"/>
    <col min="6" max="6" width="11.8515625" style="179" customWidth="1"/>
    <col min="7" max="7" width="10.00390625" style="0" customWidth="1"/>
    <col min="8" max="8" width="9.7109375" style="0" customWidth="1"/>
  </cols>
  <sheetData>
    <row r="1" spans="1:6" ht="15.75">
      <c r="A1" s="237" t="str">
        <f>'Date initiale'!C3</f>
        <v>Universitatea de Arhitectură și Urbanism "Ion Mincu" București</v>
      </c>
      <c r="B1" s="237"/>
      <c r="C1" s="237"/>
      <c r="D1" s="17"/>
      <c r="E1" s="17"/>
      <c r="F1" s="17"/>
    </row>
    <row r="2" spans="1:6" ht="15.75">
      <c r="A2" s="237" t="str">
        <f>'Date initiale'!B4&amp;" "&amp;'Date initiale'!C4</f>
        <v>Facultatea ARHITECTURA</v>
      </c>
      <c r="B2" s="237"/>
      <c r="C2" s="237"/>
      <c r="D2" s="17"/>
      <c r="E2" s="17"/>
      <c r="F2" s="17"/>
    </row>
    <row r="3" spans="1:6" ht="15.75">
      <c r="A3" s="237" t="str">
        <f>'Date initiale'!B5&amp;" "&amp;'Date initiale'!C5</f>
        <v>Departamentul Științe Tehnice</v>
      </c>
      <c r="B3" s="237"/>
      <c r="C3" s="237"/>
      <c r="D3" s="17"/>
      <c r="E3" s="17"/>
      <c r="F3" s="17"/>
    </row>
    <row r="4" spans="1:6" ht="15.75">
      <c r="A4" s="238" t="str">
        <f>'Date initiale'!C6&amp;", "&amp;'Date initiale'!C7</f>
        <v>GRIGOROVSCHI MIRCEA, C10</v>
      </c>
      <c r="B4" s="238"/>
      <c r="C4" s="238"/>
      <c r="D4" s="17"/>
      <c r="E4" s="17"/>
      <c r="F4" s="17"/>
    </row>
    <row r="5" spans="1:6" s="179" customFormat="1" ht="15.75">
      <c r="A5" s="238"/>
      <c r="B5" s="238"/>
      <c r="C5" s="238"/>
      <c r="D5" s="17"/>
      <c r="E5" s="17"/>
      <c r="F5" s="17"/>
    </row>
    <row r="6" spans="1:8" ht="15.75">
      <c r="A6" s="513" t="s">
        <v>111</v>
      </c>
      <c r="B6" s="513"/>
      <c r="C6" s="513"/>
      <c r="D6" s="513"/>
      <c r="E6" s="513"/>
      <c r="F6" s="513"/>
      <c r="G6" s="513"/>
      <c r="H6" s="513"/>
    </row>
    <row r="7" spans="1:11" ht="50.25" customHeight="1">
      <c r="A7" s="516" t="str">
        <f>'Descriere indicatori'!B17&amp;". "&amp;'Descriere indicatori'!C17</f>
        <v>I12. Proiect de arhitectură, restaurare, cu un program de mare complexitate, de importanţă naţională sau regională, edificat/autorizat** Gradul de complexitate a temei-program, cu referire în plus la nivelul rezolvării de partiu, de structură, al contextului amplasamentului; fundamentare conceptuală, inovație, precum și a specialităților implicate.</v>
      </c>
      <c r="B7" s="516"/>
      <c r="C7" s="516"/>
      <c r="D7" s="516"/>
      <c r="E7" s="516"/>
      <c r="F7" s="516"/>
      <c r="G7" s="516"/>
      <c r="H7" s="516"/>
      <c r="I7" s="31"/>
      <c r="K7" s="31"/>
    </row>
    <row r="8" spans="1:8" ht="16.5" thickBot="1">
      <c r="A8" s="52"/>
      <c r="B8" s="52"/>
      <c r="C8" s="52"/>
      <c r="D8" s="52"/>
      <c r="E8" s="52"/>
      <c r="F8" s="52"/>
      <c r="G8" s="52"/>
      <c r="H8" s="52"/>
    </row>
    <row r="9" spans="1:10" ht="46.5" customHeight="1" thickBot="1">
      <c r="A9" s="184" t="s">
        <v>55</v>
      </c>
      <c r="B9" s="201" t="s">
        <v>72</v>
      </c>
      <c r="C9" s="214" t="s">
        <v>70</v>
      </c>
      <c r="D9" s="214" t="s">
        <v>71</v>
      </c>
      <c r="E9" s="201" t="s">
        <v>140</v>
      </c>
      <c r="F9" s="201" t="s">
        <v>139</v>
      </c>
      <c r="G9" s="214" t="s">
        <v>87</v>
      </c>
      <c r="H9" s="215" t="s">
        <v>148</v>
      </c>
      <c r="J9" s="243" t="s">
        <v>109</v>
      </c>
    </row>
    <row r="10" spans="1:11" ht="15">
      <c r="A10" s="190">
        <v>1</v>
      </c>
      <c r="B10" s="124"/>
      <c r="C10" s="124"/>
      <c r="D10" s="124"/>
      <c r="E10" s="124"/>
      <c r="F10" s="124"/>
      <c r="G10" s="124"/>
      <c r="H10" s="316"/>
      <c r="J10" s="244" t="s">
        <v>165</v>
      </c>
      <c r="K10" s="353" t="s">
        <v>260</v>
      </c>
    </row>
    <row r="11" spans="1:10" ht="15">
      <c r="A11" s="212">
        <f>A10+1</f>
        <v>2</v>
      </c>
      <c r="B11" s="128"/>
      <c r="C11" s="128"/>
      <c r="D11" s="128"/>
      <c r="E11" s="128"/>
      <c r="F11" s="128"/>
      <c r="G11" s="128"/>
      <c r="H11" s="303"/>
      <c r="J11" s="55"/>
    </row>
    <row r="12" spans="1:8" ht="15">
      <c r="A12" s="212">
        <f aca="true" t="shared" si="0" ref="A12:A19">A11+1</f>
        <v>3</v>
      </c>
      <c r="B12" s="128"/>
      <c r="C12" s="128"/>
      <c r="D12" s="128"/>
      <c r="E12" s="128"/>
      <c r="F12" s="128"/>
      <c r="G12" s="128"/>
      <c r="H12" s="303"/>
    </row>
    <row r="13" spans="1:8" ht="15">
      <c r="A13" s="212">
        <f t="shared" si="0"/>
        <v>4</v>
      </c>
      <c r="B13" s="193"/>
      <c r="C13" s="128"/>
      <c r="D13" s="128"/>
      <c r="E13" s="128"/>
      <c r="F13" s="128"/>
      <c r="G13" s="128"/>
      <c r="H13" s="303"/>
    </row>
    <row r="14" spans="1:8" ht="15">
      <c r="A14" s="212">
        <f t="shared" si="0"/>
        <v>5</v>
      </c>
      <c r="B14" s="193"/>
      <c r="C14" s="128"/>
      <c r="D14" s="128"/>
      <c r="E14" s="128"/>
      <c r="F14" s="128"/>
      <c r="G14" s="128"/>
      <c r="H14" s="303"/>
    </row>
    <row r="15" spans="1:8" ht="15">
      <c r="A15" s="212">
        <f t="shared" si="0"/>
        <v>6</v>
      </c>
      <c r="B15" s="128"/>
      <c r="C15" s="128"/>
      <c r="D15" s="128"/>
      <c r="E15" s="128"/>
      <c r="F15" s="128"/>
      <c r="G15" s="128"/>
      <c r="H15" s="303"/>
    </row>
    <row r="16" spans="1:8" s="179" customFormat="1" ht="15">
      <c r="A16" s="212">
        <f t="shared" si="0"/>
        <v>7</v>
      </c>
      <c r="B16" s="193"/>
      <c r="C16" s="128"/>
      <c r="D16" s="128"/>
      <c r="E16" s="128"/>
      <c r="F16" s="128"/>
      <c r="G16" s="128"/>
      <c r="H16" s="303"/>
    </row>
    <row r="17" spans="1:8" s="179" customFormat="1" ht="15">
      <c r="A17" s="212">
        <f t="shared" si="0"/>
        <v>8</v>
      </c>
      <c r="B17" s="128"/>
      <c r="C17" s="128"/>
      <c r="D17" s="128"/>
      <c r="E17" s="128"/>
      <c r="F17" s="128"/>
      <c r="G17" s="128"/>
      <c r="H17" s="303"/>
    </row>
    <row r="18" spans="1:8" ht="15">
      <c r="A18" s="213">
        <f t="shared" si="0"/>
        <v>9</v>
      </c>
      <c r="B18" s="193"/>
      <c r="C18" s="128"/>
      <c r="D18" s="128"/>
      <c r="E18" s="128"/>
      <c r="F18" s="128"/>
      <c r="G18" s="128"/>
      <c r="H18" s="306"/>
    </row>
    <row r="19" spans="1:8" ht="15.75" thickBot="1">
      <c r="A19" s="206">
        <f t="shared" si="0"/>
        <v>10</v>
      </c>
      <c r="B19" s="209"/>
      <c r="C19" s="207"/>
      <c r="D19" s="135"/>
      <c r="E19" s="135"/>
      <c r="F19" s="135"/>
      <c r="G19" s="135"/>
      <c r="H19" s="314"/>
    </row>
    <row r="20" spans="1:8" ht="15.75" thickBot="1">
      <c r="A20" s="331"/>
      <c r="B20" s="199"/>
      <c r="C20" s="199"/>
      <c r="D20" s="199"/>
      <c r="E20" s="199"/>
      <c r="F20" s="199"/>
      <c r="G20" s="155" t="str">
        <f>"Total "&amp;LEFT(A7,3)</f>
        <v>Total I12</v>
      </c>
      <c r="H20" s="156">
        <f>SUM(H10:H19)</f>
        <v>0</v>
      </c>
    </row>
    <row r="22" spans="1:8" ht="53.25" customHeight="1">
      <c r="A22" s="515" t="str">
        <f>'Descriere indicatori'!B43</f>
        <v>** Autor, şef proiect / studiu, coordonator proiect / studiu complex sau director de proiect / studiu se va lua în consideraţie punctajul indicat în întregime / ca şef proiect secţiune, componentă sau studiu din cadrul cercetării, punctajul indicat se va împărţi la jumătate / ca membru în echipa de elaborare a studiului sau a componentei acestuia punctajul se va împărţi la numărul de autori. </v>
      </c>
      <c r="B22" s="515"/>
      <c r="C22" s="515"/>
      <c r="D22" s="515"/>
      <c r="E22" s="515"/>
      <c r="F22" s="515"/>
      <c r="G22" s="515"/>
      <c r="H22" s="515"/>
    </row>
  </sheetData>
  <sheetProtection/>
  <mergeCells count="3">
    <mergeCell ref="A7:H7"/>
    <mergeCell ref="A6:H6"/>
    <mergeCell ref="A22:H22"/>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theme="6" tint="0.39998000860214233"/>
  </sheetPr>
  <dimension ref="B1:C10"/>
  <sheetViews>
    <sheetView showGridLines="0" showRowColHeaders="0" zoomScale="130" zoomScaleNormal="130" zoomScalePageLayoutView="0" workbookViewId="0" topLeftCell="A1">
      <selection activeCell="C10" sqref="C10"/>
    </sheetView>
  </sheetViews>
  <sheetFormatPr defaultColWidth="9.140625" defaultRowHeight="15"/>
  <cols>
    <col min="1" max="1" width="9.140625" style="179" customWidth="1"/>
    <col min="2" max="2" width="28.57421875" style="0" customWidth="1"/>
    <col min="3" max="3" width="39.00390625" style="0" customWidth="1"/>
  </cols>
  <sheetData>
    <row r="1" ht="15">
      <c r="B1" s="85" t="s">
        <v>102</v>
      </c>
    </row>
    <row r="3" spans="2:3" ht="31.5">
      <c r="B3" s="342" t="s">
        <v>91</v>
      </c>
      <c r="C3" s="68" t="s">
        <v>103</v>
      </c>
    </row>
    <row r="4" spans="2:3" ht="15.75">
      <c r="B4" s="342" t="s">
        <v>92</v>
      </c>
      <c r="C4" s="346" t="s">
        <v>51</v>
      </c>
    </row>
    <row r="5" spans="2:3" ht="15.75">
      <c r="B5" s="342" t="s">
        <v>93</v>
      </c>
      <c r="C5" s="346" t="s">
        <v>95</v>
      </c>
    </row>
    <row r="6" spans="2:3" ht="15.75">
      <c r="B6" s="343" t="s">
        <v>97</v>
      </c>
      <c r="C6" s="346" t="s">
        <v>274</v>
      </c>
    </row>
    <row r="7" spans="2:3" ht="15.75">
      <c r="B7" s="342" t="s">
        <v>177</v>
      </c>
      <c r="C7" s="346" t="s">
        <v>178</v>
      </c>
    </row>
    <row r="8" spans="2:3" ht="15.75">
      <c r="B8" s="342" t="s">
        <v>106</v>
      </c>
      <c r="C8" s="346" t="s">
        <v>144</v>
      </c>
    </row>
    <row r="9" spans="2:3" ht="15.75">
      <c r="B9" s="344" t="s">
        <v>96</v>
      </c>
      <c r="C9" s="347" t="s">
        <v>275</v>
      </c>
    </row>
    <row r="10" spans="2:3" ht="15" customHeight="1">
      <c r="B10" s="344" t="s">
        <v>94</v>
      </c>
      <c r="C10" s="348"/>
    </row>
  </sheetData>
  <sheetProtection/>
  <printOptions/>
  <pageMargins left="0.7874015748031497" right="0.5905511811023623" top="0.7874015748031497" bottom="0.7874015748031497" header="0.31496062992125984" footer="0.31496062992125984"/>
  <pageSetup horizontalDpi="600" verticalDpi="600" orientation="portrait" paperSize="9" r:id="rId2"/>
  <legacyDrawing r:id="rId1"/>
</worksheet>
</file>

<file path=xl/worksheets/sheet20.xml><?xml version="1.0" encoding="utf-8"?>
<worksheet xmlns="http://schemas.openxmlformats.org/spreadsheetml/2006/main" xmlns:r="http://schemas.openxmlformats.org/officeDocument/2006/relationships">
  <sheetPr>
    <tabColor theme="6"/>
  </sheetPr>
  <dimension ref="A1:K24"/>
  <sheetViews>
    <sheetView zoomScalePageLayoutView="0" workbookViewId="0" topLeftCell="A9">
      <selection activeCell="H22" sqref="H22"/>
    </sheetView>
  </sheetViews>
  <sheetFormatPr defaultColWidth="9.140625" defaultRowHeight="15"/>
  <cols>
    <col min="1" max="1" width="5.140625" style="0" customWidth="1"/>
    <col min="2" max="2" width="10.57421875" style="0" customWidth="1"/>
    <col min="3" max="3" width="43.140625" style="0" customWidth="1"/>
    <col min="4" max="4" width="28.8515625" style="0" bestFit="1" customWidth="1"/>
    <col min="5" max="5" width="14.28125" style="0" customWidth="1"/>
    <col min="6" max="6" width="11.8515625" style="179" customWidth="1"/>
    <col min="7" max="7" width="10.00390625" style="0" customWidth="1"/>
    <col min="8" max="8" width="9.7109375" style="0" customWidth="1"/>
  </cols>
  <sheetData>
    <row r="1" spans="1:4" ht="15.75">
      <c r="A1" s="237" t="str">
        <f>'Date initiale'!C3</f>
        <v>Universitatea de Arhitectură și Urbanism "Ion Mincu" București</v>
      </c>
      <c r="B1" s="237"/>
      <c r="C1" s="237"/>
      <c r="D1" s="17"/>
    </row>
    <row r="2" spans="1:4" ht="15.75">
      <c r="A2" s="237" t="str">
        <f>'Date initiale'!B4&amp;" "&amp;'Date initiale'!C4</f>
        <v>Facultatea ARHITECTURA</v>
      </c>
      <c r="B2" s="237"/>
      <c r="C2" s="237"/>
      <c r="D2" s="17"/>
    </row>
    <row r="3" spans="1:4" ht="15.75">
      <c r="A3" s="237" t="str">
        <f>'Date initiale'!B5&amp;" "&amp;'Date initiale'!C5</f>
        <v>Departamentul Științe Tehnice</v>
      </c>
      <c r="B3" s="237"/>
      <c r="C3" s="237"/>
      <c r="D3" s="17"/>
    </row>
    <row r="4" spans="1:3" ht="15">
      <c r="A4" s="119" t="str">
        <f>'Date initiale'!C6&amp;", "&amp;'Date initiale'!C7</f>
        <v>GRIGOROVSCHI MIRCEA, C10</v>
      </c>
      <c r="B4" s="119"/>
      <c r="C4" s="119"/>
    </row>
    <row r="5" spans="1:3" s="179" customFormat="1" ht="15">
      <c r="A5" s="119"/>
      <c r="B5" s="119"/>
      <c r="C5" s="119"/>
    </row>
    <row r="6" spans="1:8" ht="15.75">
      <c r="A6" s="519" t="s">
        <v>111</v>
      </c>
      <c r="B6" s="519"/>
      <c r="C6" s="519"/>
      <c r="D6" s="519"/>
      <c r="E6" s="519"/>
      <c r="F6" s="519"/>
      <c r="G6" s="519"/>
      <c r="H6" s="519"/>
    </row>
    <row r="7" spans="1:8" ht="36" customHeight="1">
      <c r="A7" s="516" t="str">
        <f>'Descriere indicatori'!B18&amp;". "&amp;'Descriere indicatori'!C18</f>
        <v>I13. Proiect de arhitectură, restaurare, design, de specialitate, de mare complexitate, la nivel zonal sau local, edificat / autorizat** Cu un grad de complexitate în consecință la nivelul rezolvării arhitecturale tehnice, de amplasament.</v>
      </c>
      <c r="B7" s="516"/>
      <c r="C7" s="516"/>
      <c r="D7" s="516"/>
      <c r="E7" s="516"/>
      <c r="F7" s="516"/>
      <c r="G7" s="516"/>
      <c r="H7" s="516"/>
    </row>
    <row r="8" spans="1:8" ht="16.5" thickBot="1">
      <c r="A8" s="52"/>
      <c r="B8" s="52"/>
      <c r="C8" s="52"/>
      <c r="D8" s="52"/>
      <c r="E8" s="52"/>
      <c r="F8" s="52"/>
      <c r="G8" s="52"/>
      <c r="H8" s="52"/>
    </row>
    <row r="9" spans="1:10" ht="54" customHeight="1" thickBot="1">
      <c r="A9" s="184" t="s">
        <v>55</v>
      </c>
      <c r="B9" s="441" t="s">
        <v>72</v>
      </c>
      <c r="C9" s="468" t="s">
        <v>70</v>
      </c>
      <c r="D9" s="468" t="s">
        <v>71</v>
      </c>
      <c r="E9" s="441" t="s">
        <v>140</v>
      </c>
      <c r="F9" s="441" t="s">
        <v>139</v>
      </c>
      <c r="G9" s="468" t="s">
        <v>87</v>
      </c>
      <c r="H9" s="431" t="s">
        <v>148</v>
      </c>
      <c r="J9" s="243" t="s">
        <v>109</v>
      </c>
    </row>
    <row r="10" spans="1:11" ht="30">
      <c r="A10" s="224">
        <v>1</v>
      </c>
      <c r="B10" s="469"/>
      <c r="C10" s="363" t="s">
        <v>462</v>
      </c>
      <c r="D10" s="363" t="s">
        <v>463</v>
      </c>
      <c r="E10" s="469"/>
      <c r="F10" s="469"/>
      <c r="G10" s="469"/>
      <c r="H10" s="379">
        <v>15</v>
      </c>
      <c r="J10" s="244" t="s">
        <v>163</v>
      </c>
      <c r="K10" t="s">
        <v>260</v>
      </c>
    </row>
    <row r="11" spans="1:8" ht="30">
      <c r="A11" s="213">
        <f>A10+1</f>
        <v>2</v>
      </c>
      <c r="B11" s="469"/>
      <c r="C11" s="363" t="s">
        <v>464</v>
      </c>
      <c r="D11" s="363" t="s">
        <v>465</v>
      </c>
      <c r="E11" s="469"/>
      <c r="F11" s="469"/>
      <c r="G11" s="469"/>
      <c r="H11" s="379">
        <v>15</v>
      </c>
    </row>
    <row r="12" spans="1:8" ht="45">
      <c r="A12" s="213">
        <f aca="true" t="shared" si="0" ref="A12:A18">A11+1</f>
        <v>3</v>
      </c>
      <c r="B12" s="469"/>
      <c r="C12" s="377" t="s">
        <v>466</v>
      </c>
      <c r="D12" s="377" t="s">
        <v>467</v>
      </c>
      <c r="E12" s="469"/>
      <c r="F12" s="469"/>
      <c r="G12" s="469"/>
      <c r="H12" s="379">
        <v>15</v>
      </c>
    </row>
    <row r="13" spans="1:8" ht="30">
      <c r="A13" s="213">
        <f t="shared" si="0"/>
        <v>4</v>
      </c>
      <c r="B13" s="446"/>
      <c r="C13" s="363" t="s">
        <v>468</v>
      </c>
      <c r="D13" s="363" t="s">
        <v>469</v>
      </c>
      <c r="E13" s="443"/>
      <c r="F13" s="443"/>
      <c r="G13" s="443"/>
      <c r="H13" s="379">
        <v>15</v>
      </c>
    </row>
    <row r="14" spans="1:8" ht="15.75">
      <c r="A14" s="213">
        <f t="shared" si="0"/>
        <v>5</v>
      </c>
      <c r="B14" s="450"/>
      <c r="C14" s="384" t="s">
        <v>470</v>
      </c>
      <c r="D14" s="443"/>
      <c r="E14" s="443"/>
      <c r="F14" s="443"/>
      <c r="G14" s="443"/>
      <c r="H14" s="379">
        <v>15</v>
      </c>
    </row>
    <row r="15" spans="1:8" ht="15.75">
      <c r="A15" s="213">
        <f t="shared" si="0"/>
        <v>6</v>
      </c>
      <c r="B15" s="446"/>
      <c r="C15" s="384" t="s">
        <v>471</v>
      </c>
      <c r="D15" s="384" t="s">
        <v>472</v>
      </c>
      <c r="E15" s="443"/>
      <c r="F15" s="443"/>
      <c r="G15" s="443"/>
      <c r="H15" s="379">
        <v>15</v>
      </c>
    </row>
    <row r="16" spans="1:8" ht="15.75">
      <c r="A16" s="213">
        <f t="shared" si="0"/>
        <v>7</v>
      </c>
      <c r="B16" s="446"/>
      <c r="C16" s="384" t="s">
        <v>473</v>
      </c>
      <c r="D16" s="384" t="s">
        <v>474</v>
      </c>
      <c r="E16" s="443"/>
      <c r="F16" s="443"/>
      <c r="G16" s="443"/>
      <c r="H16" s="379">
        <v>15</v>
      </c>
    </row>
    <row r="17" spans="1:8" ht="15.75">
      <c r="A17" s="213">
        <f t="shared" si="0"/>
        <v>8</v>
      </c>
      <c r="B17" s="450"/>
      <c r="C17" s="384" t="s">
        <v>475</v>
      </c>
      <c r="D17" s="384" t="s">
        <v>476</v>
      </c>
      <c r="E17" s="449"/>
      <c r="F17" s="449"/>
      <c r="G17" s="449"/>
      <c r="H17" s="379">
        <v>15</v>
      </c>
    </row>
    <row r="18" spans="1:8" ht="15.75">
      <c r="A18" s="213">
        <f t="shared" si="0"/>
        <v>9</v>
      </c>
      <c r="B18" s="449"/>
      <c r="C18" s="384" t="s">
        <v>477</v>
      </c>
      <c r="D18" s="384" t="s">
        <v>478</v>
      </c>
      <c r="E18" s="449"/>
      <c r="F18" s="449"/>
      <c r="G18" s="449"/>
      <c r="H18" s="460">
        <v>15</v>
      </c>
    </row>
    <row r="19" spans="1:8" s="179" customFormat="1" ht="31.5">
      <c r="A19" s="470">
        <v>10</v>
      </c>
      <c r="B19" s="449"/>
      <c r="C19" s="384" t="s">
        <v>479</v>
      </c>
      <c r="D19" s="384"/>
      <c r="E19" s="449"/>
      <c r="F19" s="449"/>
      <c r="G19" s="449"/>
      <c r="H19" s="460">
        <v>15</v>
      </c>
    </row>
    <row r="20" spans="1:8" s="179" customFormat="1" ht="15.75">
      <c r="A20" s="470"/>
      <c r="B20" s="195"/>
      <c r="C20" s="386" t="s">
        <v>480</v>
      </c>
      <c r="D20" s="386" t="s">
        <v>481</v>
      </c>
      <c r="E20" s="195"/>
      <c r="F20" s="471"/>
      <c r="G20" s="471"/>
      <c r="H20" s="472">
        <v>15</v>
      </c>
    </row>
    <row r="21" spans="1:8" s="60" customFormat="1" ht="16.5" thickBot="1">
      <c r="A21" s="223">
        <f>A18+1</f>
        <v>10</v>
      </c>
      <c r="B21" s="473"/>
      <c r="C21" s="386" t="s">
        <v>477</v>
      </c>
      <c r="D21" s="386" t="s">
        <v>482</v>
      </c>
      <c r="E21" s="474"/>
      <c r="F21" s="221"/>
      <c r="G21" s="221"/>
      <c r="H21" s="317">
        <v>15</v>
      </c>
    </row>
    <row r="22" spans="1:8" ht="15.75" thickBot="1">
      <c r="A22" s="334"/>
      <c r="B22" s="222"/>
      <c r="C22" s="199"/>
      <c r="D22" s="199"/>
      <c r="E22" s="199"/>
      <c r="F22" s="199"/>
      <c r="G22" s="155" t="str">
        <f>"Total "&amp;LEFT(A7,3)</f>
        <v>Total I13</v>
      </c>
      <c r="H22" s="156">
        <f>SUM(H10:H21)</f>
        <v>180</v>
      </c>
    </row>
    <row r="24" spans="1:8" ht="53.25" customHeight="1">
      <c r="A24" s="515" t="str">
        <f>'Descriere indicatori'!B43</f>
        <v>** Autor, şef proiect / studiu, coordonator proiect / studiu complex sau director de proiect / studiu se va lua în consideraţie punctajul indicat în întregime / ca şef proiect secţiune, componentă sau studiu din cadrul cercetării, punctajul indicat se va împărţi la jumătate / ca membru în echipa de elaborare a studiului sau a componentei acestuia punctajul se va împărţi la numărul de autori. </v>
      </c>
      <c r="B24" s="515"/>
      <c r="C24" s="515"/>
      <c r="D24" s="515"/>
      <c r="E24" s="515"/>
      <c r="F24" s="515"/>
      <c r="G24" s="515"/>
      <c r="H24" s="515"/>
    </row>
  </sheetData>
  <sheetProtection/>
  <mergeCells count="3">
    <mergeCell ref="A7:H7"/>
    <mergeCell ref="A6:H6"/>
    <mergeCell ref="A24:H24"/>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sheetPr>
    <tabColor theme="6"/>
  </sheetPr>
  <dimension ref="A1:K41"/>
  <sheetViews>
    <sheetView zoomScalePageLayoutView="0" workbookViewId="0" topLeftCell="A4">
      <selection activeCell="D13" sqref="D13"/>
    </sheetView>
  </sheetViews>
  <sheetFormatPr defaultColWidth="9.140625" defaultRowHeight="15"/>
  <cols>
    <col min="1" max="1" width="5.140625" style="0" customWidth="1"/>
    <col min="2" max="2" width="10.57421875" style="0" customWidth="1"/>
    <col min="3" max="3" width="45.57421875" style="0" bestFit="1" customWidth="1"/>
    <col min="4" max="4" width="24.00390625" style="0" customWidth="1"/>
    <col min="5" max="5" width="14.28125" style="0" customWidth="1"/>
    <col min="6" max="6" width="11.8515625" style="179" customWidth="1"/>
    <col min="7" max="7" width="10.00390625" style="0" customWidth="1"/>
    <col min="8" max="8" width="9.7109375" style="0" customWidth="1"/>
    <col min="10" max="10" width="10.421875" style="0" customWidth="1"/>
  </cols>
  <sheetData>
    <row r="1" spans="1:6" ht="15.75">
      <c r="A1" s="237" t="str">
        <f>'Date initiale'!C3</f>
        <v>Universitatea de Arhitectură și Urbanism "Ion Mincu" București</v>
      </c>
      <c r="B1" s="237"/>
      <c r="C1" s="237"/>
      <c r="D1" s="17"/>
      <c r="E1" s="17"/>
      <c r="F1" s="17"/>
    </row>
    <row r="2" spans="1:6" ht="15.75">
      <c r="A2" s="237" t="str">
        <f>'Date initiale'!B4&amp;" "&amp;'Date initiale'!C4</f>
        <v>Facultatea ARHITECTURA</v>
      </c>
      <c r="B2" s="237"/>
      <c r="C2" s="237"/>
      <c r="D2" s="17"/>
      <c r="E2" s="17"/>
      <c r="F2" s="17"/>
    </row>
    <row r="3" spans="1:6" ht="15.75">
      <c r="A3" s="237" t="str">
        <f>'Date initiale'!B5&amp;" "&amp;'Date initiale'!C5</f>
        <v>Departamentul Științe Tehnice</v>
      </c>
      <c r="B3" s="237"/>
      <c r="C3" s="237"/>
      <c r="D3" s="17"/>
      <c r="E3" s="17"/>
      <c r="F3" s="17"/>
    </row>
    <row r="4" spans="1:6" ht="15.75">
      <c r="A4" s="238" t="str">
        <f>'Date initiale'!C6&amp;", "&amp;'Date initiale'!C7</f>
        <v>GRIGOROVSCHI MIRCEA, C10</v>
      </c>
      <c r="B4" s="238"/>
      <c r="C4" s="238"/>
      <c r="D4" s="17"/>
      <c r="E4" s="17"/>
      <c r="F4" s="17"/>
    </row>
    <row r="5" spans="1:6" s="179" customFormat="1" ht="15.75">
      <c r="A5" s="238"/>
      <c r="B5" s="238"/>
      <c r="C5" s="238"/>
      <c r="D5" s="17"/>
      <c r="E5" s="17"/>
      <c r="F5" s="17"/>
    </row>
    <row r="6" spans="1:8" ht="15.75">
      <c r="A6" s="513" t="s">
        <v>111</v>
      </c>
      <c r="B6" s="513"/>
      <c r="C6" s="513"/>
      <c r="D6" s="513"/>
      <c r="E6" s="513"/>
      <c r="F6" s="513"/>
      <c r="G6" s="513"/>
      <c r="H6" s="513"/>
    </row>
    <row r="7" spans="1:8" ht="54" customHeight="1">
      <c r="A7" s="516" t="str">
        <f>'Descriere indicatori'!B19&amp;"a. "&amp;'Descriere indicatori'!C19</f>
        <v>I14a. Proiect de amenajarea teritoriului şi peisaj la nivel macro-teritorial: naţional, transfrontalier, interjudeţean/ la nivel mezzo-teritorial: judeţean, periurban, metropolitan/ strategii de dezvoltare, studii de fundamentare, planuri de management şi mobilitate) avizate** </v>
      </c>
      <c r="B7" s="516"/>
      <c r="C7" s="516"/>
      <c r="D7" s="516"/>
      <c r="E7" s="516"/>
      <c r="F7" s="516"/>
      <c r="G7" s="516"/>
      <c r="H7" s="516"/>
    </row>
    <row r="8" spans="1:8" s="179" customFormat="1" ht="16.5" thickBot="1">
      <c r="A8" s="57"/>
      <c r="B8" s="57"/>
      <c r="C8" s="57"/>
      <c r="D8" s="57"/>
      <c r="E8" s="57"/>
      <c r="F8" s="69"/>
      <c r="G8" s="69"/>
      <c r="H8" s="69"/>
    </row>
    <row r="9" spans="1:10" ht="60.75" thickBot="1">
      <c r="A9" s="184" t="s">
        <v>55</v>
      </c>
      <c r="B9" s="441" t="s">
        <v>72</v>
      </c>
      <c r="C9" s="468" t="s">
        <v>70</v>
      </c>
      <c r="D9" s="468" t="s">
        <v>71</v>
      </c>
      <c r="E9" s="441" t="s">
        <v>141</v>
      </c>
      <c r="F9" s="201" t="s">
        <v>139</v>
      </c>
      <c r="G9" s="214" t="s">
        <v>87</v>
      </c>
      <c r="H9" s="215" t="s">
        <v>148</v>
      </c>
      <c r="J9" s="243" t="s">
        <v>109</v>
      </c>
    </row>
    <row r="10" spans="1:11" ht="45">
      <c r="A10" s="228">
        <v>1</v>
      </c>
      <c r="B10" s="443"/>
      <c r="C10" s="378" t="s">
        <v>483</v>
      </c>
      <c r="D10" s="424" t="s">
        <v>484</v>
      </c>
      <c r="E10" s="443"/>
      <c r="F10" s="467"/>
      <c r="G10" s="467"/>
      <c r="H10" s="309">
        <v>30</v>
      </c>
      <c r="J10" s="244" t="s">
        <v>166</v>
      </c>
      <c r="K10" s="353" t="s">
        <v>260</v>
      </c>
    </row>
    <row r="11" spans="1:10" ht="15">
      <c r="A11" s="212">
        <f>A10+1</f>
        <v>2</v>
      </c>
      <c r="B11" s="233"/>
      <c r="C11" s="481" t="s">
        <v>485</v>
      </c>
      <c r="D11" s="482" t="s">
        <v>486</v>
      </c>
      <c r="E11" s="125"/>
      <c r="F11" s="227"/>
      <c r="G11" s="205"/>
      <c r="H11" s="475">
        <v>15</v>
      </c>
      <c r="J11" s="55"/>
    </row>
    <row r="12" spans="1:8" ht="45">
      <c r="A12" s="212">
        <f aca="true" t="shared" si="0" ref="A12:A19">A11+1</f>
        <v>3</v>
      </c>
      <c r="B12" s="193"/>
      <c r="C12" s="377" t="s">
        <v>487</v>
      </c>
      <c r="D12" s="128"/>
      <c r="E12" s="128"/>
      <c r="F12" s="128"/>
      <c r="G12" s="128">
        <v>2011</v>
      </c>
      <c r="H12" s="475">
        <v>30</v>
      </c>
    </row>
    <row r="13" spans="1:8" ht="60">
      <c r="A13" s="212">
        <f t="shared" si="0"/>
        <v>4</v>
      </c>
      <c r="B13" s="128"/>
      <c r="C13" s="377" t="s">
        <v>488</v>
      </c>
      <c r="D13" s="128"/>
      <c r="E13" s="128"/>
      <c r="F13" s="128"/>
      <c r="G13" s="128">
        <v>2011</v>
      </c>
      <c r="H13" s="475">
        <v>30</v>
      </c>
    </row>
    <row r="14" spans="1:8" s="179" customFormat="1" ht="15">
      <c r="A14" s="212">
        <f t="shared" si="0"/>
        <v>5</v>
      </c>
      <c r="B14" s="193"/>
      <c r="C14" s="128"/>
      <c r="D14" s="128"/>
      <c r="E14" s="128"/>
      <c r="F14" s="128"/>
      <c r="G14" s="128"/>
      <c r="H14" s="194"/>
    </row>
    <row r="15" spans="1:8" s="179" customFormat="1" ht="15">
      <c r="A15" s="212">
        <f t="shared" si="0"/>
        <v>6</v>
      </c>
      <c r="B15" s="128"/>
      <c r="C15" s="128"/>
      <c r="D15" s="128"/>
      <c r="E15" s="128"/>
      <c r="F15" s="128"/>
      <c r="G15" s="128"/>
      <c r="H15" s="194"/>
    </row>
    <row r="16" spans="1:8" s="179" customFormat="1" ht="15">
      <c r="A16" s="212">
        <f t="shared" si="0"/>
        <v>7</v>
      </c>
      <c r="B16" s="193"/>
      <c r="C16" s="128"/>
      <c r="D16" s="128"/>
      <c r="E16" s="128"/>
      <c r="F16" s="128"/>
      <c r="G16" s="128"/>
      <c r="H16" s="194"/>
    </row>
    <row r="17" spans="1:8" s="179" customFormat="1" ht="15">
      <c r="A17" s="212">
        <f t="shared" si="0"/>
        <v>8</v>
      </c>
      <c r="B17" s="128"/>
      <c r="C17" s="128"/>
      <c r="D17" s="128"/>
      <c r="E17" s="128"/>
      <c r="F17" s="128"/>
      <c r="G17" s="128"/>
      <c r="H17" s="194"/>
    </row>
    <row r="18" spans="1:8" s="179" customFormat="1" ht="15">
      <c r="A18" s="212">
        <f t="shared" si="0"/>
        <v>9</v>
      </c>
      <c r="B18" s="193"/>
      <c r="C18" s="128"/>
      <c r="D18" s="128"/>
      <c r="E18" s="128"/>
      <c r="F18" s="128"/>
      <c r="G18" s="128"/>
      <c r="H18" s="194"/>
    </row>
    <row r="19" spans="1:8" s="179" customFormat="1" ht="15.75" thickBot="1">
      <c r="A19" s="231">
        <f t="shared" si="0"/>
        <v>10</v>
      </c>
      <c r="B19" s="135"/>
      <c r="C19" s="135"/>
      <c r="D19" s="135"/>
      <c r="E19" s="135"/>
      <c r="F19" s="135"/>
      <c r="G19" s="135"/>
      <c r="H19" s="197"/>
    </row>
    <row r="20" spans="1:8" s="179" customFormat="1" ht="15.75" thickBot="1">
      <c r="A20" s="334"/>
      <c r="B20" s="222"/>
      <c r="C20" s="199"/>
      <c r="D20" s="199"/>
      <c r="E20" s="199"/>
      <c r="F20" s="199"/>
      <c r="G20" s="155" t="str">
        <f>"Total "&amp;LEFT(A7,4)</f>
        <v>Total I14a</v>
      </c>
      <c r="H20" s="156">
        <f>SUM(H10:H19)</f>
        <v>105</v>
      </c>
    </row>
    <row r="21" s="179" customFormat="1" ht="15"/>
    <row r="22" spans="1:8" s="179" customFormat="1" ht="53.25" customHeight="1">
      <c r="A22" s="515" t="str">
        <f>'Descriere indicatori'!B43</f>
        <v>** Autor, şef proiect / studiu, coordonator proiect / studiu complex sau director de proiect / studiu se va lua în consideraţie punctajul indicat în întregime / ca şef proiect secţiune, componentă sau studiu din cadrul cercetării, punctajul indicat se va împărţi la jumătate / ca membru în echipa de elaborare a studiului sau a componentei acestuia punctajul se va împărţi la numărul de autori. </v>
      </c>
      <c r="B22" s="515"/>
      <c r="C22" s="515"/>
      <c r="D22" s="515"/>
      <c r="E22" s="515"/>
      <c r="F22" s="515"/>
      <c r="G22" s="515"/>
      <c r="H22" s="515"/>
    </row>
    <row r="40" ht="15.75" thickBot="1"/>
    <row r="41" spans="1:9" s="179" customFormat="1" ht="54" customHeight="1" thickBot="1">
      <c r="A41" s="200" t="s">
        <v>69</v>
      </c>
      <c r="B41" s="201" t="s">
        <v>72</v>
      </c>
      <c r="C41" s="214" t="s">
        <v>70</v>
      </c>
      <c r="D41" s="214" t="s">
        <v>71</v>
      </c>
      <c r="E41" s="201" t="s">
        <v>140</v>
      </c>
      <c r="F41" s="201" t="s">
        <v>140</v>
      </c>
      <c r="G41" s="201" t="s">
        <v>139</v>
      </c>
      <c r="H41" s="214" t="s">
        <v>87</v>
      </c>
      <c r="I41" s="215" t="s">
        <v>78</v>
      </c>
    </row>
  </sheetData>
  <sheetProtection/>
  <mergeCells count="3">
    <mergeCell ref="A7:H7"/>
    <mergeCell ref="A22:H22"/>
    <mergeCell ref="A6:H6"/>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sheetPr>
    <tabColor theme="6"/>
  </sheetPr>
  <dimension ref="A1:K22"/>
  <sheetViews>
    <sheetView zoomScalePageLayoutView="0" workbookViewId="0" topLeftCell="A1">
      <selection activeCell="E12" sqref="E12"/>
    </sheetView>
  </sheetViews>
  <sheetFormatPr defaultColWidth="9.140625" defaultRowHeight="15"/>
  <cols>
    <col min="1" max="1" width="5.140625" style="0" customWidth="1"/>
    <col min="2" max="2" width="10.57421875" style="0" customWidth="1"/>
    <col min="3" max="3" width="43.140625" style="0" customWidth="1"/>
    <col min="4" max="4" width="24.00390625" style="0" customWidth="1"/>
    <col min="5" max="5" width="14.28125" style="0" customWidth="1"/>
    <col min="6" max="6" width="11.8515625" style="179" customWidth="1"/>
    <col min="7" max="7" width="10.00390625" style="0" customWidth="1"/>
    <col min="8" max="8" width="9.7109375" style="0" customWidth="1"/>
  </cols>
  <sheetData>
    <row r="1" spans="1:8" ht="15.75">
      <c r="A1" s="240" t="str">
        <f>'Date initiale'!C3</f>
        <v>Universitatea de Arhitectură și Urbanism "Ion Mincu" București</v>
      </c>
      <c r="B1" s="240"/>
      <c r="C1" s="240"/>
      <c r="D1" s="45"/>
      <c r="E1" s="45"/>
      <c r="F1" s="45"/>
      <c r="G1" s="45"/>
      <c r="H1" s="45"/>
    </row>
    <row r="2" spans="1:8" ht="15.75">
      <c r="A2" s="240" t="str">
        <f>'Date initiale'!B4&amp;" "&amp;'Date initiale'!C4</f>
        <v>Facultatea ARHITECTURA</v>
      </c>
      <c r="B2" s="240"/>
      <c r="C2" s="240"/>
      <c r="D2" s="45"/>
      <c r="E2" s="45"/>
      <c r="F2" s="45"/>
      <c r="G2" s="45"/>
      <c r="H2" s="45"/>
    </row>
    <row r="3" spans="1:8" ht="15.75">
      <c r="A3" s="240" t="str">
        <f>'Date initiale'!B5&amp;" "&amp;'Date initiale'!C5</f>
        <v>Departamentul Științe Tehnice</v>
      </c>
      <c r="B3" s="240"/>
      <c r="C3" s="240"/>
      <c r="D3" s="45"/>
      <c r="E3" s="45"/>
      <c r="F3" s="45"/>
      <c r="G3" s="45"/>
      <c r="H3" s="45"/>
    </row>
    <row r="4" spans="1:8" ht="15.75">
      <c r="A4" s="241" t="str">
        <f>'Date initiale'!C6&amp;", "&amp;'Date initiale'!C7</f>
        <v>GRIGOROVSCHI MIRCEA, C10</v>
      </c>
      <c r="B4" s="241"/>
      <c r="C4" s="241"/>
      <c r="D4" s="45"/>
      <c r="E4" s="45"/>
      <c r="F4" s="45"/>
      <c r="G4" s="45"/>
      <c r="H4" s="45"/>
    </row>
    <row r="5" spans="1:8" s="179" customFormat="1" ht="15.75">
      <c r="A5" s="241"/>
      <c r="B5" s="241"/>
      <c r="C5" s="241"/>
      <c r="D5" s="45"/>
      <c r="E5" s="45"/>
      <c r="F5" s="45"/>
      <c r="G5" s="45"/>
      <c r="H5" s="45"/>
    </row>
    <row r="6" spans="1:8" ht="15.75">
      <c r="A6" s="520" t="s">
        <v>111</v>
      </c>
      <c r="B6" s="520"/>
      <c r="C6" s="520"/>
      <c r="D6" s="520"/>
      <c r="E6" s="520"/>
      <c r="F6" s="520"/>
      <c r="G6" s="520"/>
      <c r="H6" s="520"/>
    </row>
    <row r="7" spans="1:8" ht="36.75" customHeight="1">
      <c r="A7" s="516" t="str">
        <f>'Descriere indicatori'!B19&amp;"b. "&amp;'Descriere indicatori'!C20</f>
        <v>I14b. Proiect urbanistic şi peisagistic la nivelul Planurilor Generale / Zonale ale Localităţilor (inclusiv studii de fundamentare, de inserţie, de oportunitate) avizate** </v>
      </c>
      <c r="B7" s="516"/>
      <c r="C7" s="516"/>
      <c r="D7" s="516"/>
      <c r="E7" s="516"/>
      <c r="F7" s="516"/>
      <c r="G7" s="516"/>
      <c r="H7" s="516"/>
    </row>
    <row r="8" spans="1:8" ht="19.5" customHeight="1" thickBot="1">
      <c r="A8" s="58"/>
      <c r="B8" s="58"/>
      <c r="C8" s="58"/>
      <c r="D8" s="58"/>
      <c r="E8" s="58"/>
      <c r="F8" s="58"/>
      <c r="G8" s="58"/>
      <c r="H8" s="58"/>
    </row>
    <row r="9" spans="1:10" ht="60.75" thickBot="1">
      <c r="A9" s="151" t="s">
        <v>55</v>
      </c>
      <c r="B9" s="201" t="s">
        <v>72</v>
      </c>
      <c r="C9" s="468" t="s">
        <v>70</v>
      </c>
      <c r="D9" s="214" t="s">
        <v>71</v>
      </c>
      <c r="E9" s="201" t="s">
        <v>141</v>
      </c>
      <c r="F9" s="201" t="s">
        <v>139</v>
      </c>
      <c r="G9" s="214" t="s">
        <v>87</v>
      </c>
      <c r="H9" s="215" t="s">
        <v>148</v>
      </c>
      <c r="J9" s="243" t="s">
        <v>109</v>
      </c>
    </row>
    <row r="10" spans="1:11" ht="30">
      <c r="A10" s="232">
        <v>1</v>
      </c>
      <c r="B10" s="233"/>
      <c r="C10" s="378" t="s">
        <v>489</v>
      </c>
      <c r="D10" s="375" t="s">
        <v>490</v>
      </c>
      <c r="E10" s="125"/>
      <c r="F10" s="125"/>
      <c r="G10" s="191"/>
      <c r="H10" s="316">
        <v>15</v>
      </c>
      <c r="J10" s="244" t="s">
        <v>167</v>
      </c>
      <c r="K10" s="353" t="s">
        <v>260</v>
      </c>
    </row>
    <row r="11" spans="1:8" s="179" customFormat="1" ht="30">
      <c r="A11" s="192">
        <f>A10+1</f>
        <v>2</v>
      </c>
      <c r="B11" s="478"/>
      <c r="C11" s="479" t="s">
        <v>491</v>
      </c>
      <c r="D11" s="374" t="s">
        <v>492</v>
      </c>
      <c r="E11" s="128"/>
      <c r="F11" s="128"/>
      <c r="G11" s="198"/>
      <c r="H11" s="303">
        <v>15</v>
      </c>
    </row>
    <row r="12" spans="1:8" s="179" customFormat="1" ht="30">
      <c r="A12" s="192">
        <f aca="true" t="shared" si="0" ref="A12:A19">A11+1</f>
        <v>3</v>
      </c>
      <c r="B12" s="193"/>
      <c r="C12" s="480" t="s">
        <v>493</v>
      </c>
      <c r="D12" s="481" t="s">
        <v>494</v>
      </c>
      <c r="E12" s="235"/>
      <c r="F12" s="235"/>
      <c r="G12" s="235"/>
      <c r="H12" s="303">
        <v>15</v>
      </c>
    </row>
    <row r="13" spans="1:8" s="179" customFormat="1" ht="30">
      <c r="A13" s="192">
        <f t="shared" si="0"/>
        <v>4</v>
      </c>
      <c r="B13" s="193"/>
      <c r="C13" s="480" t="s">
        <v>495</v>
      </c>
      <c r="D13" s="424" t="s">
        <v>496</v>
      </c>
      <c r="E13" s="235"/>
      <c r="F13" s="128"/>
      <c r="G13" s="198"/>
      <c r="H13" s="303">
        <v>15</v>
      </c>
    </row>
    <row r="14" spans="1:8" s="179" customFormat="1" ht="15">
      <c r="A14" s="192">
        <f t="shared" si="0"/>
        <v>5</v>
      </c>
      <c r="B14" s="193"/>
      <c r="C14" s="481" t="s">
        <v>497</v>
      </c>
      <c r="D14" s="128"/>
      <c r="E14" s="235"/>
      <c r="F14" s="235"/>
      <c r="G14" s="235">
        <v>2009</v>
      </c>
      <c r="H14" s="303">
        <v>20</v>
      </c>
    </row>
    <row r="15" spans="1:8" s="179" customFormat="1" ht="15">
      <c r="A15" s="192">
        <f t="shared" si="0"/>
        <v>6</v>
      </c>
      <c r="B15" s="193"/>
      <c r="C15" s="481" t="s">
        <v>498</v>
      </c>
      <c r="D15" s="128"/>
      <c r="E15" s="235"/>
      <c r="F15" s="235"/>
      <c r="G15" s="235">
        <v>2009</v>
      </c>
      <c r="H15" s="303">
        <v>20</v>
      </c>
    </row>
    <row r="16" spans="1:8" ht="15">
      <c r="A16" s="192">
        <f t="shared" si="0"/>
        <v>7</v>
      </c>
      <c r="B16" s="193"/>
      <c r="C16" s="220"/>
      <c r="D16" s="128"/>
      <c r="E16" s="128"/>
      <c r="F16" s="128"/>
      <c r="G16" s="198"/>
      <c r="H16" s="303"/>
    </row>
    <row r="17" spans="1:8" ht="15">
      <c r="A17" s="192">
        <f t="shared" si="0"/>
        <v>8</v>
      </c>
      <c r="B17" s="193"/>
      <c r="C17" s="234"/>
      <c r="D17" s="128"/>
      <c r="E17" s="235"/>
      <c r="F17" s="235"/>
      <c r="G17" s="235"/>
      <c r="H17" s="303"/>
    </row>
    <row r="18" spans="1:8" ht="15">
      <c r="A18" s="192">
        <f t="shared" si="0"/>
        <v>9</v>
      </c>
      <c r="B18" s="193"/>
      <c r="C18" s="234"/>
      <c r="D18" s="128"/>
      <c r="E18" s="235"/>
      <c r="F18" s="235"/>
      <c r="G18" s="235"/>
      <c r="H18" s="303"/>
    </row>
    <row r="19" spans="1:8" ht="15.75" thickBot="1">
      <c r="A19" s="196">
        <f t="shared" si="0"/>
        <v>10</v>
      </c>
      <c r="B19" s="135"/>
      <c r="C19" s="236"/>
      <c r="D19" s="135"/>
      <c r="E19" s="135"/>
      <c r="F19" s="135"/>
      <c r="G19" s="135"/>
      <c r="H19" s="314"/>
    </row>
    <row r="20" spans="1:8" ht="16.5" thickBot="1">
      <c r="A20" s="335"/>
      <c r="G20" s="155" t="str">
        <f>"Total "&amp;LEFT(A7,4)</f>
        <v>Total I14b</v>
      </c>
      <c r="H20" s="255">
        <f>SUM(H10:H19)</f>
        <v>100</v>
      </c>
    </row>
    <row r="22" spans="1:8" ht="53.25" customHeight="1">
      <c r="A22" s="515" t="str">
        <f>'Descriere indicatori'!B43</f>
        <v>** Autor, şef proiect / studiu, coordonator proiect / studiu complex sau director de proiect / studiu se va lua în consideraţie punctajul indicat în întregime / ca şef proiect secţiune, componentă sau studiu din cadrul cercetării, punctajul indicat se va împărţi la jumătate / ca membru în echipa de elaborare a studiului sau a componentei acestuia punctajul se va împărţi la numărul de autori. </v>
      </c>
      <c r="B22" s="515"/>
      <c r="C22" s="515"/>
      <c r="D22" s="515"/>
      <c r="E22" s="515"/>
      <c r="F22" s="515"/>
      <c r="G22" s="515"/>
      <c r="H22" s="515"/>
    </row>
  </sheetData>
  <sheetProtection/>
  <mergeCells count="3">
    <mergeCell ref="A7:H7"/>
    <mergeCell ref="A6:H6"/>
    <mergeCell ref="A22:H22"/>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sheetPr>
    <tabColor theme="6"/>
  </sheetPr>
  <dimension ref="A1:K41"/>
  <sheetViews>
    <sheetView zoomScalePageLayoutView="0" workbookViewId="0" topLeftCell="A1">
      <selection activeCell="O16" sqref="O16"/>
    </sheetView>
  </sheetViews>
  <sheetFormatPr defaultColWidth="9.140625" defaultRowHeight="15"/>
  <cols>
    <col min="1" max="1" width="5.140625" style="179" customWidth="1"/>
    <col min="2" max="2" width="10.57421875" style="179" customWidth="1"/>
    <col min="3" max="3" width="43.140625" style="179" customWidth="1"/>
    <col min="4" max="4" width="24.00390625" style="179" customWidth="1"/>
    <col min="5" max="5" width="14.28125" style="179" customWidth="1"/>
    <col min="6" max="6" width="11.8515625" style="179" customWidth="1"/>
    <col min="7" max="7" width="10.00390625" style="179" customWidth="1"/>
    <col min="8" max="8" width="9.7109375" style="179" customWidth="1"/>
    <col min="9" max="9" width="9.140625" style="179" customWidth="1"/>
    <col min="10" max="10" width="10.28125" style="179" customWidth="1"/>
    <col min="11" max="16384" width="9.140625" style="179" customWidth="1"/>
  </cols>
  <sheetData>
    <row r="1" spans="1:6" ht="15.75">
      <c r="A1" s="237" t="str">
        <f>'Date initiale'!C3</f>
        <v>Universitatea de Arhitectură și Urbanism "Ion Mincu" București</v>
      </c>
      <c r="B1" s="237"/>
      <c r="C1" s="237"/>
      <c r="D1" s="17"/>
      <c r="E1" s="17"/>
      <c r="F1" s="17"/>
    </row>
    <row r="2" spans="1:6" ht="15.75">
      <c r="A2" s="237" t="str">
        <f>'Date initiale'!B4&amp;" "&amp;'Date initiale'!C4</f>
        <v>Facultatea ARHITECTURA</v>
      </c>
      <c r="B2" s="237"/>
      <c r="C2" s="237"/>
      <c r="D2" s="17"/>
      <c r="E2" s="17"/>
      <c r="F2" s="17"/>
    </row>
    <row r="3" spans="1:6" ht="15.75">
      <c r="A3" s="237" t="str">
        <f>'Date initiale'!B5&amp;" "&amp;'Date initiale'!C5</f>
        <v>Departamentul Științe Tehnice</v>
      </c>
      <c r="B3" s="237"/>
      <c r="C3" s="237"/>
      <c r="D3" s="17"/>
      <c r="E3" s="17"/>
      <c r="F3" s="17"/>
    </row>
    <row r="4" spans="1:6" ht="15.75">
      <c r="A4" s="238" t="str">
        <f>'Date initiale'!C6&amp;", "&amp;'Date initiale'!C7</f>
        <v>GRIGOROVSCHI MIRCEA, C10</v>
      </c>
      <c r="B4" s="238"/>
      <c r="C4" s="238"/>
      <c r="D4" s="17"/>
      <c r="E4" s="17"/>
      <c r="F4" s="17"/>
    </row>
    <row r="5" spans="1:6" ht="15.75">
      <c r="A5" s="238"/>
      <c r="B5" s="238"/>
      <c r="C5" s="238"/>
      <c r="D5" s="17"/>
      <c r="E5" s="17"/>
      <c r="F5" s="17"/>
    </row>
    <row r="6" spans="1:8" ht="15.75">
      <c r="A6" s="513" t="s">
        <v>111</v>
      </c>
      <c r="B6" s="513"/>
      <c r="C6" s="513"/>
      <c r="D6" s="513"/>
      <c r="E6" s="513"/>
      <c r="F6" s="513"/>
      <c r="G6" s="513"/>
      <c r="H6" s="513"/>
    </row>
    <row r="7" spans="1:8" ht="52.5" customHeight="1">
      <c r="A7" s="516" t="str">
        <f>'Descriere indicatori'!B19&amp;"c. "&amp;'Descriere indicatori'!C21</f>
        <v>I14c. Studii de cercetare, granturi şi proiecte de cercetare internaţionale/ naţionale/locale (MEN, CNCS, CEEX, MDRL), realizate prin centrele de cercetare ale universităţii/alte centre universitare şi/academice)** </v>
      </c>
      <c r="B7" s="516"/>
      <c r="C7" s="516"/>
      <c r="D7" s="516"/>
      <c r="E7" s="516"/>
      <c r="F7" s="516"/>
      <c r="G7" s="516"/>
      <c r="H7" s="516"/>
    </row>
    <row r="8" spans="1:8" ht="16.5" thickBot="1">
      <c r="A8" s="57"/>
      <c r="B8" s="57"/>
      <c r="C8" s="57"/>
      <c r="D8" s="57"/>
      <c r="E8" s="57"/>
      <c r="F8" s="69"/>
      <c r="G8" s="69"/>
      <c r="H8" s="69"/>
    </row>
    <row r="9" spans="1:10" ht="60.75" thickBot="1">
      <c r="A9" s="184" t="s">
        <v>55</v>
      </c>
      <c r="B9" s="201" t="s">
        <v>72</v>
      </c>
      <c r="C9" s="214" t="s">
        <v>142</v>
      </c>
      <c r="D9" s="214" t="s">
        <v>71</v>
      </c>
      <c r="E9" s="201" t="s">
        <v>141</v>
      </c>
      <c r="F9" s="201" t="s">
        <v>139</v>
      </c>
      <c r="G9" s="214" t="s">
        <v>87</v>
      </c>
      <c r="H9" s="215" t="s">
        <v>148</v>
      </c>
      <c r="J9" s="243" t="s">
        <v>109</v>
      </c>
    </row>
    <row r="10" spans="1:11" ht="15">
      <c r="A10" s="228">
        <v>1</v>
      </c>
      <c r="B10" s="229"/>
      <c r="C10" s="229"/>
      <c r="D10" s="229"/>
      <c r="E10" s="229"/>
      <c r="F10" s="229"/>
      <c r="G10" s="229"/>
      <c r="H10" s="230"/>
      <c r="J10" s="244" t="s">
        <v>168</v>
      </c>
      <c r="K10" s="353" t="s">
        <v>260</v>
      </c>
    </row>
    <row r="11" spans="1:8" ht="15">
      <c r="A11" s="212">
        <f>A10+1</f>
        <v>2</v>
      </c>
      <c r="B11" s="226"/>
      <c r="C11" s="205"/>
      <c r="D11" s="205"/>
      <c r="E11" s="227"/>
      <c r="F11" s="227"/>
      <c r="G11" s="205"/>
      <c r="H11" s="303"/>
    </row>
    <row r="12" spans="1:8" ht="15">
      <c r="A12" s="212">
        <f aca="true" t="shared" si="0" ref="A12:A19">A11+1</f>
        <v>3</v>
      </c>
      <c r="B12" s="193"/>
      <c r="C12" s="128"/>
      <c r="D12" s="128"/>
      <c r="E12" s="128"/>
      <c r="F12" s="128"/>
      <c r="G12" s="128"/>
      <c r="H12" s="303"/>
    </row>
    <row r="13" spans="1:8" ht="15">
      <c r="A13" s="212">
        <f t="shared" si="0"/>
        <v>4</v>
      </c>
      <c r="B13" s="128"/>
      <c r="C13" s="128"/>
      <c r="D13" s="128"/>
      <c r="E13" s="128"/>
      <c r="F13" s="128"/>
      <c r="G13" s="128"/>
      <c r="H13" s="303"/>
    </row>
    <row r="14" spans="1:8" ht="15">
      <c r="A14" s="212">
        <f t="shared" si="0"/>
        <v>5</v>
      </c>
      <c r="B14" s="193"/>
      <c r="C14" s="128"/>
      <c r="D14" s="128"/>
      <c r="E14" s="128"/>
      <c r="F14" s="128"/>
      <c r="G14" s="128"/>
      <c r="H14" s="303"/>
    </row>
    <row r="15" spans="1:8" ht="15">
      <c r="A15" s="212">
        <f t="shared" si="0"/>
        <v>6</v>
      </c>
      <c r="B15" s="128"/>
      <c r="C15" s="128"/>
      <c r="D15" s="128"/>
      <c r="E15" s="128"/>
      <c r="F15" s="128"/>
      <c r="G15" s="128"/>
      <c r="H15" s="303"/>
    </row>
    <row r="16" spans="1:8" ht="15">
      <c r="A16" s="212">
        <f t="shared" si="0"/>
        <v>7</v>
      </c>
      <c r="B16" s="193"/>
      <c r="C16" s="128"/>
      <c r="D16" s="128"/>
      <c r="E16" s="128"/>
      <c r="F16" s="128"/>
      <c r="G16" s="128"/>
      <c r="H16" s="303"/>
    </row>
    <row r="17" spans="1:8" ht="15">
      <c r="A17" s="212">
        <f t="shared" si="0"/>
        <v>8</v>
      </c>
      <c r="B17" s="128"/>
      <c r="C17" s="128"/>
      <c r="D17" s="128"/>
      <c r="E17" s="128"/>
      <c r="F17" s="128"/>
      <c r="G17" s="128"/>
      <c r="H17" s="303"/>
    </row>
    <row r="18" spans="1:8" ht="15">
      <c r="A18" s="212">
        <f t="shared" si="0"/>
        <v>9</v>
      </c>
      <c r="B18" s="193"/>
      <c r="C18" s="128"/>
      <c r="D18" s="128"/>
      <c r="E18" s="128"/>
      <c r="F18" s="128"/>
      <c r="G18" s="128"/>
      <c r="H18" s="303"/>
    </row>
    <row r="19" spans="1:8" ht="15.75" thickBot="1">
      <c r="A19" s="231">
        <f t="shared" si="0"/>
        <v>10</v>
      </c>
      <c r="B19" s="135"/>
      <c r="C19" s="135"/>
      <c r="D19" s="135"/>
      <c r="E19" s="135"/>
      <c r="F19" s="135"/>
      <c r="G19" s="135"/>
      <c r="H19" s="314"/>
    </row>
    <row r="20" spans="1:8" ht="15.75" thickBot="1">
      <c r="A20" s="334"/>
      <c r="B20" s="222"/>
      <c r="C20" s="199"/>
      <c r="D20" s="199"/>
      <c r="E20" s="199"/>
      <c r="F20" s="199"/>
      <c r="G20" s="155" t="str">
        <f>"Total "&amp;LEFT(A7,4)</f>
        <v>Total I14c</v>
      </c>
      <c r="H20" s="156">
        <f>SUM(H10:H19)</f>
        <v>0</v>
      </c>
    </row>
    <row r="22" spans="1:8" ht="53.25" customHeight="1">
      <c r="A22" s="515" t="str">
        <f>'Descriere indicatori'!B43</f>
        <v>** Autor, şef proiect / studiu, coordonator proiect / studiu complex sau director de proiect / studiu se va lua în consideraţie punctajul indicat în întregime / ca şef proiect secţiune, componentă sau studiu din cadrul cercetării, punctajul indicat se va împărţi la jumătate / ca membru în echipa de elaborare a studiului sau a componentei acestuia punctajul se va împărţi la numărul de autori. </v>
      </c>
      <c r="B22" s="515"/>
      <c r="C22" s="515"/>
      <c r="D22" s="515"/>
      <c r="E22" s="515"/>
      <c r="F22" s="515"/>
      <c r="G22" s="515"/>
      <c r="H22" s="515"/>
    </row>
    <row r="40" ht="15.75" thickBot="1"/>
    <row r="41" spans="1:9" ht="54" customHeight="1" thickBot="1">
      <c r="A41" s="200" t="s">
        <v>69</v>
      </c>
      <c r="B41" s="201" t="s">
        <v>72</v>
      </c>
      <c r="C41" s="214" t="s">
        <v>70</v>
      </c>
      <c r="D41" s="214" t="s">
        <v>71</v>
      </c>
      <c r="E41" s="201" t="s">
        <v>140</v>
      </c>
      <c r="F41" s="201" t="s">
        <v>140</v>
      </c>
      <c r="G41" s="201" t="s">
        <v>139</v>
      </c>
      <c r="H41" s="214" t="s">
        <v>87</v>
      </c>
      <c r="I41" s="215" t="s">
        <v>78</v>
      </c>
    </row>
  </sheetData>
  <sheetProtection/>
  <mergeCells count="3">
    <mergeCell ref="A6:H6"/>
    <mergeCell ref="A7:H7"/>
    <mergeCell ref="A22:H22"/>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sheetPr>
    <tabColor theme="6"/>
  </sheetPr>
  <dimension ref="A1:K41"/>
  <sheetViews>
    <sheetView zoomScalePageLayoutView="0" workbookViewId="0" topLeftCell="A1">
      <selection activeCell="M18" sqref="M18"/>
    </sheetView>
  </sheetViews>
  <sheetFormatPr defaultColWidth="9.140625" defaultRowHeight="15"/>
  <cols>
    <col min="1" max="1" width="5.140625" style="179" customWidth="1"/>
    <col min="2" max="2" width="10.57421875" style="179" customWidth="1"/>
    <col min="3" max="3" width="43.140625" style="179" customWidth="1"/>
    <col min="4" max="4" width="24.00390625" style="179" customWidth="1"/>
    <col min="5" max="5" width="14.28125" style="179" customWidth="1"/>
    <col min="6" max="6" width="11.8515625" style="179" customWidth="1"/>
    <col min="7" max="7" width="10.00390625" style="179" customWidth="1"/>
    <col min="8" max="8" width="9.7109375" style="179" customWidth="1"/>
    <col min="9" max="9" width="9.140625" style="179" customWidth="1"/>
    <col min="10" max="10" width="10.28125" style="179" customWidth="1"/>
    <col min="11" max="16384" width="9.140625" style="179" customWidth="1"/>
  </cols>
  <sheetData>
    <row r="1" spans="1:6" ht="15.75">
      <c r="A1" s="237" t="str">
        <f>'Date initiale'!C3</f>
        <v>Universitatea de Arhitectură și Urbanism "Ion Mincu" București</v>
      </c>
      <c r="B1" s="237"/>
      <c r="C1" s="237"/>
      <c r="D1" s="17"/>
      <c r="E1" s="17"/>
      <c r="F1" s="17"/>
    </row>
    <row r="2" spans="1:6" ht="15.75">
      <c r="A2" s="237" t="str">
        <f>'Date initiale'!B4&amp;" "&amp;'Date initiale'!C4</f>
        <v>Facultatea ARHITECTURA</v>
      </c>
      <c r="B2" s="237"/>
      <c r="C2" s="237"/>
      <c r="D2" s="17"/>
      <c r="E2" s="17"/>
      <c r="F2" s="17"/>
    </row>
    <row r="3" spans="1:6" ht="15.75">
      <c r="A3" s="237" t="str">
        <f>'Date initiale'!B5&amp;" "&amp;'Date initiale'!C5</f>
        <v>Departamentul Științe Tehnice</v>
      </c>
      <c r="B3" s="237"/>
      <c r="C3" s="237"/>
      <c r="D3" s="17"/>
      <c r="E3" s="17"/>
      <c r="F3" s="17"/>
    </row>
    <row r="4" spans="1:6" ht="15.75">
      <c r="A4" s="238" t="str">
        <f>'Date initiale'!C6&amp;", "&amp;'Date initiale'!C7</f>
        <v>GRIGOROVSCHI MIRCEA, C10</v>
      </c>
      <c r="B4" s="238"/>
      <c r="C4" s="238"/>
      <c r="D4" s="17"/>
      <c r="E4" s="17"/>
      <c r="F4" s="17"/>
    </row>
    <row r="5" spans="1:6" ht="15.75">
      <c r="A5" s="238"/>
      <c r="B5" s="238"/>
      <c r="C5" s="238"/>
      <c r="D5" s="17"/>
      <c r="E5" s="17"/>
      <c r="F5" s="17"/>
    </row>
    <row r="6" spans="1:8" ht="15.75">
      <c r="A6" s="513" t="s">
        <v>111</v>
      </c>
      <c r="B6" s="513"/>
      <c r="C6" s="513"/>
      <c r="D6" s="513"/>
      <c r="E6" s="513"/>
      <c r="F6" s="513"/>
      <c r="G6" s="513"/>
      <c r="H6" s="513"/>
    </row>
    <row r="7" spans="1:8" ht="52.5" customHeight="1">
      <c r="A7" s="516" t="str">
        <f>'Descriere indicatori'!B22&amp;". "&amp;'Descriere indicatori'!C22</f>
        <v>I15. Contribuții la activitatea Centrului de cercetare - proiectare al Universității prin atragerea și realizarea de proiecte de urbanism, arhitectură, restaurare, design, proiecte de specialitate, studii cu componentă notabilă de cercetare și complexitate****</v>
      </c>
      <c r="B7" s="516"/>
      <c r="C7" s="516"/>
      <c r="D7" s="516"/>
      <c r="E7" s="516"/>
      <c r="F7" s="516"/>
      <c r="G7" s="516"/>
      <c r="H7" s="516"/>
    </row>
    <row r="8" spans="1:8" ht="16.5" thickBot="1">
      <c r="A8" s="57"/>
      <c r="B8" s="57"/>
      <c r="C8" s="57"/>
      <c r="D8" s="57"/>
      <c r="E8" s="57"/>
      <c r="F8" s="69"/>
      <c r="G8" s="69"/>
      <c r="H8" s="69"/>
    </row>
    <row r="9" spans="1:10" ht="60.75" thickBot="1">
      <c r="A9" s="184" t="s">
        <v>55</v>
      </c>
      <c r="B9" s="201" t="s">
        <v>72</v>
      </c>
      <c r="C9" s="214" t="s">
        <v>142</v>
      </c>
      <c r="D9" s="214" t="s">
        <v>71</v>
      </c>
      <c r="E9" s="201" t="s">
        <v>141</v>
      </c>
      <c r="F9" s="201" t="s">
        <v>139</v>
      </c>
      <c r="G9" s="214" t="s">
        <v>87</v>
      </c>
      <c r="H9" s="215" t="s">
        <v>148</v>
      </c>
      <c r="J9" s="243" t="s">
        <v>109</v>
      </c>
    </row>
    <row r="10" spans="1:11" ht="15">
      <c r="A10" s="228">
        <v>1</v>
      </c>
      <c r="B10" s="229"/>
      <c r="C10" s="229"/>
      <c r="D10" s="229"/>
      <c r="E10" s="229"/>
      <c r="F10" s="229"/>
      <c r="G10" s="229"/>
      <c r="H10" s="230"/>
      <c r="J10" s="244">
        <v>20</v>
      </c>
      <c r="K10" s="353" t="s">
        <v>260</v>
      </c>
    </row>
    <row r="11" spans="1:8" ht="15">
      <c r="A11" s="212">
        <f>A10+1</f>
        <v>2</v>
      </c>
      <c r="B11" s="226"/>
      <c r="C11" s="205"/>
      <c r="D11" s="205"/>
      <c r="E11" s="227"/>
      <c r="F11" s="227"/>
      <c r="G11" s="205"/>
      <c r="H11" s="303"/>
    </row>
    <row r="12" spans="1:8" ht="15">
      <c r="A12" s="212">
        <f aca="true" t="shared" si="0" ref="A12:A19">A11+1</f>
        <v>3</v>
      </c>
      <c r="B12" s="193"/>
      <c r="C12" s="128"/>
      <c r="D12" s="128"/>
      <c r="E12" s="128"/>
      <c r="F12" s="128"/>
      <c r="G12" s="128"/>
      <c r="H12" s="303"/>
    </row>
    <row r="13" spans="1:8" ht="15">
      <c r="A13" s="212">
        <f t="shared" si="0"/>
        <v>4</v>
      </c>
      <c r="B13" s="128"/>
      <c r="C13" s="128"/>
      <c r="D13" s="128"/>
      <c r="E13" s="128"/>
      <c r="F13" s="128"/>
      <c r="G13" s="128"/>
      <c r="H13" s="303"/>
    </row>
    <row r="14" spans="1:8" ht="15">
      <c r="A14" s="212">
        <f t="shared" si="0"/>
        <v>5</v>
      </c>
      <c r="B14" s="193"/>
      <c r="C14" s="128"/>
      <c r="D14" s="128"/>
      <c r="E14" s="128"/>
      <c r="F14" s="128"/>
      <c r="G14" s="128"/>
      <c r="H14" s="303"/>
    </row>
    <row r="15" spans="1:8" ht="15">
      <c r="A15" s="212">
        <f t="shared" si="0"/>
        <v>6</v>
      </c>
      <c r="B15" s="128"/>
      <c r="C15" s="128"/>
      <c r="D15" s="128"/>
      <c r="E15" s="128"/>
      <c r="F15" s="128"/>
      <c r="G15" s="128"/>
      <c r="H15" s="303"/>
    </row>
    <row r="16" spans="1:8" ht="15">
      <c r="A16" s="212">
        <f t="shared" si="0"/>
        <v>7</v>
      </c>
      <c r="B16" s="193"/>
      <c r="C16" s="128"/>
      <c r="D16" s="128"/>
      <c r="E16" s="128"/>
      <c r="F16" s="128"/>
      <c r="G16" s="128"/>
      <c r="H16" s="303"/>
    </row>
    <row r="17" spans="1:8" ht="15">
      <c r="A17" s="212">
        <f t="shared" si="0"/>
        <v>8</v>
      </c>
      <c r="B17" s="128"/>
      <c r="C17" s="128"/>
      <c r="D17" s="128"/>
      <c r="E17" s="128"/>
      <c r="F17" s="128"/>
      <c r="G17" s="128"/>
      <c r="H17" s="303"/>
    </row>
    <row r="18" spans="1:8" ht="15">
      <c r="A18" s="212">
        <f t="shared" si="0"/>
        <v>9</v>
      </c>
      <c r="B18" s="193"/>
      <c r="C18" s="128"/>
      <c r="D18" s="128"/>
      <c r="E18" s="128"/>
      <c r="F18" s="128"/>
      <c r="G18" s="128"/>
      <c r="H18" s="303"/>
    </row>
    <row r="19" spans="1:8" ht="15.75" thickBot="1">
      <c r="A19" s="231">
        <f t="shared" si="0"/>
        <v>10</v>
      </c>
      <c r="B19" s="135"/>
      <c r="C19" s="135"/>
      <c r="D19" s="135"/>
      <c r="E19" s="135"/>
      <c r="F19" s="135"/>
      <c r="G19" s="135"/>
      <c r="H19" s="314"/>
    </row>
    <row r="20" spans="1:8" ht="15.75" thickBot="1">
      <c r="A20" s="334"/>
      <c r="B20" s="222"/>
      <c r="C20" s="199"/>
      <c r="D20" s="199"/>
      <c r="E20" s="199"/>
      <c r="F20" s="199"/>
      <c r="G20" s="155" t="str">
        <f>"Total "&amp;LEFT(A7,4)</f>
        <v>Total I15.</v>
      </c>
      <c r="H20" s="156">
        <f>SUM(H10:H19)</f>
        <v>0</v>
      </c>
    </row>
    <row r="22" spans="1:8" ht="53.25" customHeight="1">
      <c r="A22" s="515" t="str">
        <f>'Descriere indicatori'!B45</f>
        <v>**** Valoarea punctajului variază între 30-50pct/n în funcție de complexitate, importanța la nivel local/național/internațional a proiectului precum și de valoarea sa contractuală. Punctajul obținut este independent de punctajele obținute la rubricile I12-I14</v>
      </c>
      <c r="B22" s="515"/>
      <c r="C22" s="515"/>
      <c r="D22" s="515"/>
      <c r="E22" s="515"/>
      <c r="F22" s="515"/>
      <c r="G22" s="515"/>
      <c r="H22" s="515"/>
    </row>
    <row r="40" ht="15.75" thickBot="1"/>
    <row r="41" spans="1:9" ht="54" customHeight="1" thickBot="1">
      <c r="A41" s="200" t="s">
        <v>69</v>
      </c>
      <c r="B41" s="201" t="s">
        <v>72</v>
      </c>
      <c r="C41" s="214" t="s">
        <v>70</v>
      </c>
      <c r="D41" s="214" t="s">
        <v>71</v>
      </c>
      <c r="E41" s="201" t="s">
        <v>140</v>
      </c>
      <c r="F41" s="201" t="s">
        <v>140</v>
      </c>
      <c r="G41" s="201" t="s">
        <v>139</v>
      </c>
      <c r="H41" s="214" t="s">
        <v>87</v>
      </c>
      <c r="I41" s="215" t="s">
        <v>78</v>
      </c>
    </row>
  </sheetData>
  <sheetProtection/>
  <mergeCells count="3">
    <mergeCell ref="A6:H6"/>
    <mergeCell ref="A7:H7"/>
    <mergeCell ref="A22:H22"/>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theme="6"/>
  </sheetPr>
  <dimension ref="A1:H31"/>
  <sheetViews>
    <sheetView zoomScalePageLayoutView="0" workbookViewId="0" topLeftCell="A1">
      <selection activeCell="G10" sqref="G10"/>
    </sheetView>
  </sheetViews>
  <sheetFormatPr defaultColWidth="9.140625" defaultRowHeight="15"/>
  <cols>
    <col min="1" max="1" width="5.140625" style="0" customWidth="1"/>
    <col min="2" max="2" width="103.140625" style="0" customWidth="1"/>
    <col min="3" max="3" width="10.57421875" style="0" customWidth="1"/>
    <col min="4" max="4" width="9.7109375" style="0" customWidth="1"/>
    <col min="6" max="6" width="11.28125" style="0" customWidth="1"/>
  </cols>
  <sheetData>
    <row r="1" spans="1:5" ht="15.75">
      <c r="A1" s="237" t="str">
        <f>'Date initiale'!C3</f>
        <v>Universitatea de Arhitectură și Urbanism "Ion Mincu" București</v>
      </c>
      <c r="B1" s="237"/>
      <c r="C1" s="237"/>
      <c r="D1" s="17"/>
      <c r="E1" s="41"/>
    </row>
    <row r="2" spans="1:5" ht="15.75">
      <c r="A2" s="237" t="str">
        <f>'Date initiale'!B4&amp;" "&amp;'Date initiale'!C4</f>
        <v>Facultatea ARHITECTURA</v>
      </c>
      <c r="B2" s="237"/>
      <c r="C2" s="237"/>
      <c r="D2" s="2"/>
      <c r="E2" s="41"/>
    </row>
    <row r="3" spans="1:5" ht="15.75">
      <c r="A3" s="237" t="str">
        <f>'Date initiale'!B5&amp;" "&amp;'Date initiale'!C5</f>
        <v>Departamentul Științe Tehnice</v>
      </c>
      <c r="B3" s="237"/>
      <c r="C3" s="237"/>
      <c r="D3" s="17"/>
      <c r="E3" s="41"/>
    </row>
    <row r="4" spans="1:3" ht="15">
      <c r="A4" s="119" t="str">
        <f>'Date initiale'!C6&amp;", "&amp;'Date initiale'!C7</f>
        <v>GRIGOROVSCHI MIRCEA, C10</v>
      </c>
      <c r="B4" s="119"/>
      <c r="C4" s="119"/>
    </row>
    <row r="5" spans="1:3" s="179" customFormat="1" ht="15">
      <c r="A5" s="119"/>
      <c r="B5" s="119"/>
      <c r="C5" s="119"/>
    </row>
    <row r="6" spans="1:4" ht="15.75">
      <c r="A6" s="521" t="s">
        <v>111</v>
      </c>
      <c r="B6" s="521"/>
      <c r="C6" s="521"/>
      <c r="D6" s="521"/>
    </row>
    <row r="7" spans="1:8" s="179" customFormat="1" ht="90.75" customHeight="1">
      <c r="A7" s="516" t="str">
        <f>'Descriere indicatori'!B23&amp;". "&amp;'Descriere indicatori'!C23</f>
        <v>I16. Premii / mențiuni / nominalizări / selecţionări obţinute la concursuri internaţionale de proiecte organizate potrivit regulamentului UNESCO-UIA, (Union Internationale des Architectes), Consiliul European al Urbanistilor ECTP, Federatia Internationala a Peisagistilor IFLA, AEEA, RIBA, Arhitect’s Council of Europe, The Royal Town Planning Institute RTPI, UNISCAPE, etc.) precum şi de altă instituţie de profil de nivel mondial sau european, în breasla arhitecţilor, urbaniştilor, planificatorilor urbani, peisagiştilor şi designerilor</v>
      </c>
      <c r="B7" s="516"/>
      <c r="C7" s="516"/>
      <c r="D7" s="516"/>
      <c r="E7" s="180"/>
      <c r="F7" s="180"/>
      <c r="G7" s="180"/>
      <c r="H7" s="180"/>
    </row>
    <row r="8" spans="1:4" ht="18.75" customHeight="1" thickBot="1">
      <c r="A8" s="67"/>
      <c r="B8" s="67"/>
      <c r="C8" s="67"/>
      <c r="D8" s="67"/>
    </row>
    <row r="9" spans="1:6" ht="45.75" customHeight="1" thickBot="1">
      <c r="A9" s="184" t="s">
        <v>55</v>
      </c>
      <c r="B9" s="201" t="s">
        <v>77</v>
      </c>
      <c r="C9" s="201" t="s">
        <v>87</v>
      </c>
      <c r="D9" s="202" t="s">
        <v>148</v>
      </c>
      <c r="E9" s="32"/>
      <c r="F9" s="243" t="s">
        <v>109</v>
      </c>
    </row>
    <row r="10" spans="1:7" ht="15">
      <c r="A10" s="228">
        <v>1</v>
      </c>
      <c r="B10" s="249"/>
      <c r="C10" s="250"/>
      <c r="D10" s="318"/>
      <c r="F10" s="244" t="s">
        <v>169</v>
      </c>
      <c r="G10" s="353" t="s">
        <v>261</v>
      </c>
    </row>
    <row r="11" spans="1:4" ht="15">
      <c r="A11" s="212">
        <f>A10+1</f>
        <v>2</v>
      </c>
      <c r="B11" s="247"/>
      <c r="C11" s="205"/>
      <c r="D11" s="315"/>
    </row>
    <row r="12" spans="1:4" s="179" customFormat="1" ht="15">
      <c r="A12" s="212">
        <f aca="true" t="shared" si="0" ref="A12:A19">A11+1</f>
        <v>3</v>
      </c>
      <c r="B12" s="220"/>
      <c r="C12" s="128"/>
      <c r="D12" s="303"/>
    </row>
    <row r="13" spans="1:4" s="179" customFormat="1" ht="15">
      <c r="A13" s="212">
        <f t="shared" si="0"/>
        <v>4</v>
      </c>
      <c r="B13" s="248"/>
      <c r="C13" s="128"/>
      <c r="D13" s="303"/>
    </row>
    <row r="14" spans="1:4" s="179" customFormat="1" ht="15">
      <c r="A14" s="212">
        <f t="shared" si="0"/>
        <v>5</v>
      </c>
      <c r="B14" s="248"/>
      <c r="C14" s="128"/>
      <c r="D14" s="303"/>
    </row>
    <row r="15" spans="1:4" ht="15">
      <c r="A15" s="212">
        <f t="shared" si="0"/>
        <v>6</v>
      </c>
      <c r="B15" s="220"/>
      <c r="C15" s="128"/>
      <c r="D15" s="303"/>
    </row>
    <row r="16" spans="1:4" ht="15">
      <c r="A16" s="212">
        <f t="shared" si="0"/>
        <v>7</v>
      </c>
      <c r="B16" s="248"/>
      <c r="C16" s="128"/>
      <c r="D16" s="303"/>
    </row>
    <row r="17" spans="1:4" ht="15">
      <c r="A17" s="212">
        <f t="shared" si="0"/>
        <v>8</v>
      </c>
      <c r="B17" s="248"/>
      <c r="C17" s="128"/>
      <c r="D17" s="303"/>
    </row>
    <row r="18" spans="1:4" ht="15">
      <c r="A18" s="212">
        <f t="shared" si="0"/>
        <v>9</v>
      </c>
      <c r="B18" s="248"/>
      <c r="C18" s="128"/>
      <c r="D18" s="303"/>
    </row>
    <row r="19" spans="1:4" ht="15.75" thickBot="1">
      <c r="A19" s="231">
        <f t="shared" si="0"/>
        <v>10</v>
      </c>
      <c r="B19" s="251"/>
      <c r="C19" s="135"/>
      <c r="D19" s="314"/>
    </row>
    <row r="20" spans="1:4" ht="15.75" thickBot="1">
      <c r="A20" s="333"/>
      <c r="B20" s="198"/>
      <c r="C20" s="155" t="str">
        <f>"Total "&amp;LEFT(A7,3)</f>
        <v>Total I16</v>
      </c>
      <c r="D20" s="252">
        <f>SUM(D10:D19)</f>
        <v>0</v>
      </c>
    </row>
    <row r="21" spans="1:4" ht="15.75">
      <c r="A21" s="35"/>
      <c r="B21" s="24"/>
      <c r="C21" s="24"/>
      <c r="D21" s="24"/>
    </row>
    <row r="22" spans="1:4" ht="15">
      <c r="A22" s="22"/>
      <c r="B22" s="22"/>
      <c r="C22" s="22"/>
      <c r="D22" s="22"/>
    </row>
    <row r="26" spans="1:2" ht="15">
      <c r="A26" s="22"/>
      <c r="B26" s="18"/>
    </row>
    <row r="27" spans="1:2" ht="15">
      <c r="A27" s="22"/>
      <c r="B27" s="18"/>
    </row>
    <row r="28" ht="15">
      <c r="A28" s="22"/>
    </row>
    <row r="29" ht="15">
      <c r="A29" s="22"/>
    </row>
    <row r="30" ht="15">
      <c r="A30" s="22"/>
    </row>
    <row r="31" ht="15">
      <c r="A31" s="22"/>
    </row>
  </sheetData>
  <sheetProtection/>
  <mergeCells count="2">
    <mergeCell ref="A6:D6"/>
    <mergeCell ref="A7:D7"/>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sheetPr>
    <tabColor theme="6"/>
  </sheetPr>
  <dimension ref="A1:K20"/>
  <sheetViews>
    <sheetView zoomScalePageLayoutView="0" workbookViewId="0" topLeftCell="A1">
      <selection activeCell="G10" sqref="G10"/>
    </sheetView>
  </sheetViews>
  <sheetFormatPr defaultColWidth="9.140625" defaultRowHeight="15"/>
  <cols>
    <col min="1" max="1" width="5.140625" style="0" customWidth="1"/>
    <col min="2" max="2" width="103.140625" style="0" customWidth="1"/>
    <col min="3" max="3" width="10.57421875" style="0" customWidth="1"/>
    <col min="4" max="4" width="9.7109375" style="0" customWidth="1"/>
    <col min="6" max="6" width="10.421875" style="0" customWidth="1"/>
  </cols>
  <sheetData>
    <row r="1" spans="1:4" ht="15.75">
      <c r="A1" s="237" t="str">
        <f>'Date initiale'!C3</f>
        <v>Universitatea de Arhitectură și Urbanism "Ion Mincu" București</v>
      </c>
      <c r="B1" s="237"/>
      <c r="C1" s="237"/>
      <c r="D1" s="17"/>
    </row>
    <row r="2" spans="1:4" ht="15.75">
      <c r="A2" s="237" t="str">
        <f>'Date initiale'!B4&amp;" "&amp;'Date initiale'!C4</f>
        <v>Facultatea ARHITECTURA</v>
      </c>
      <c r="B2" s="237"/>
      <c r="C2" s="237"/>
      <c r="D2" s="2"/>
    </row>
    <row r="3" spans="1:4" ht="15.75">
      <c r="A3" s="237" t="str">
        <f>'Date initiale'!B5&amp;" "&amp;'Date initiale'!C5</f>
        <v>Departamentul Științe Tehnice</v>
      </c>
      <c r="B3" s="237"/>
      <c r="C3" s="237"/>
      <c r="D3" s="17"/>
    </row>
    <row r="4" spans="1:3" ht="15">
      <c r="A4" s="119" t="str">
        <f>'Date initiale'!C6&amp;", "&amp;'Date initiale'!C7</f>
        <v>GRIGOROVSCHI MIRCEA, C10</v>
      </c>
      <c r="B4" s="119"/>
      <c r="C4" s="119"/>
    </row>
    <row r="5" spans="1:3" s="179" customFormat="1" ht="15">
      <c r="A5" s="119"/>
      <c r="B5" s="119"/>
      <c r="C5" s="119"/>
    </row>
    <row r="6" spans="1:4" ht="15">
      <c r="A6" s="522" t="s">
        <v>111</v>
      </c>
      <c r="B6" s="522"/>
      <c r="C6" s="522"/>
      <c r="D6" s="522"/>
    </row>
    <row r="7" spans="1:4" s="179" customFormat="1" ht="40.5" customHeight="1">
      <c r="A7" s="523" t="str">
        <f>'Descriere indicatori'!B24&amp;". "&amp;'Descriere indicatori'!C24</f>
        <v>I17. Premii / mențiuni / nominalizări / selecţionări obţinute pentru concursuri naţionale de proiecte (organizate potrivit regulamentului UNESCO-UIA, girate de OAR/UAR/RUR, concursuri RUR - Registrul Urbaniştilor din România) </v>
      </c>
      <c r="B7" s="523"/>
      <c r="C7" s="523"/>
      <c r="D7" s="523"/>
    </row>
    <row r="8" ht="15.75" thickBot="1"/>
    <row r="9" spans="1:6" ht="48.75" customHeight="1" thickBot="1">
      <c r="A9" s="184" t="s">
        <v>55</v>
      </c>
      <c r="B9" s="152" t="s">
        <v>77</v>
      </c>
      <c r="C9" s="152" t="s">
        <v>87</v>
      </c>
      <c r="D9" s="265" t="s">
        <v>148</v>
      </c>
      <c r="F9" s="243" t="s">
        <v>109</v>
      </c>
    </row>
    <row r="10" spans="1:11" ht="15">
      <c r="A10" s="292">
        <v>1</v>
      </c>
      <c r="B10" s="285"/>
      <c r="C10" s="158"/>
      <c r="D10" s="319"/>
      <c r="F10" s="244" t="s">
        <v>170</v>
      </c>
      <c r="G10" s="353" t="s">
        <v>262</v>
      </c>
      <c r="K10" s="22"/>
    </row>
    <row r="11" spans="1:11" s="179" customFormat="1" ht="15">
      <c r="A11" s="293">
        <f>A10+1</f>
        <v>2</v>
      </c>
      <c r="B11" s="274"/>
      <c r="C11" s="40"/>
      <c r="D11" s="313"/>
      <c r="K11" s="22"/>
    </row>
    <row r="12" spans="1:11" s="179" customFormat="1" ht="15">
      <c r="A12" s="293">
        <f aca="true" t="shared" si="0" ref="A12:A19">A11+1</f>
        <v>3</v>
      </c>
      <c r="B12" s="274"/>
      <c r="C12" s="40"/>
      <c r="D12" s="313"/>
      <c r="K12" s="22"/>
    </row>
    <row r="13" spans="1:11" s="179" customFormat="1" ht="15">
      <c r="A13" s="293">
        <f t="shared" si="0"/>
        <v>4</v>
      </c>
      <c r="B13" s="274"/>
      <c r="C13" s="40"/>
      <c r="D13" s="313"/>
      <c r="K13" s="22"/>
    </row>
    <row r="14" spans="1:11" s="179" customFormat="1" ht="15">
      <c r="A14" s="293">
        <f t="shared" si="0"/>
        <v>5</v>
      </c>
      <c r="B14" s="274"/>
      <c r="C14" s="40"/>
      <c r="D14" s="313"/>
      <c r="K14" s="22"/>
    </row>
    <row r="15" spans="1:11" s="179" customFormat="1" ht="15">
      <c r="A15" s="293">
        <f t="shared" si="0"/>
        <v>6</v>
      </c>
      <c r="B15" s="274"/>
      <c r="C15" s="40"/>
      <c r="D15" s="313"/>
      <c r="K15" s="22"/>
    </row>
    <row r="16" spans="1:11" s="179" customFormat="1" ht="15">
      <c r="A16" s="293">
        <f t="shared" si="0"/>
        <v>7</v>
      </c>
      <c r="B16" s="274"/>
      <c r="C16" s="40"/>
      <c r="D16" s="313"/>
      <c r="K16" s="22"/>
    </row>
    <row r="17" spans="1:11" s="179" customFormat="1" ht="15">
      <c r="A17" s="293">
        <f t="shared" si="0"/>
        <v>8</v>
      </c>
      <c r="B17" s="274"/>
      <c r="C17" s="40"/>
      <c r="D17" s="313"/>
      <c r="K17" s="22"/>
    </row>
    <row r="18" spans="1:11" s="179" customFormat="1" ht="15">
      <c r="A18" s="293">
        <f t="shared" si="0"/>
        <v>9</v>
      </c>
      <c r="B18" s="274"/>
      <c r="C18" s="40"/>
      <c r="D18" s="313"/>
      <c r="K18" s="22"/>
    </row>
    <row r="19" spans="1:11" ht="15.75" thickBot="1">
      <c r="A19" s="294">
        <f t="shared" si="0"/>
        <v>10</v>
      </c>
      <c r="B19" s="288"/>
      <c r="C19" s="148"/>
      <c r="D19" s="317"/>
      <c r="K19" s="22"/>
    </row>
    <row r="20" spans="1:11" ht="15.75" thickBot="1">
      <c r="A20" s="329"/>
      <c r="B20" s="119"/>
      <c r="C20" s="121" t="str">
        <f>"Total "&amp;LEFT(A7,3)</f>
        <v>Total I17</v>
      </c>
      <c r="D20" s="122">
        <f>SUM(D10:D19)</f>
        <v>0</v>
      </c>
      <c r="K20" s="55"/>
    </row>
  </sheetData>
  <sheetProtection/>
  <mergeCells count="2">
    <mergeCell ref="A6:D6"/>
    <mergeCell ref="A7:D7"/>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27.xml><?xml version="1.0" encoding="utf-8"?>
<worksheet xmlns="http://schemas.openxmlformats.org/spreadsheetml/2006/main" xmlns:r="http://schemas.openxmlformats.org/officeDocument/2006/relationships">
  <sheetPr>
    <tabColor theme="6"/>
  </sheetPr>
  <dimension ref="A1:K31"/>
  <sheetViews>
    <sheetView zoomScalePageLayoutView="0" workbookViewId="0" topLeftCell="A1">
      <selection activeCell="B10" sqref="B10"/>
    </sheetView>
  </sheetViews>
  <sheetFormatPr defaultColWidth="9.140625" defaultRowHeight="15"/>
  <cols>
    <col min="1" max="1" width="5.140625" style="0" customWidth="1"/>
    <col min="2" max="2" width="103.140625" style="0" customWidth="1"/>
    <col min="3" max="3" width="10.57421875" style="0" customWidth="1"/>
    <col min="4" max="4" width="9.7109375" style="0" customWidth="1"/>
  </cols>
  <sheetData>
    <row r="1" spans="1:5" ht="15.75">
      <c r="A1" s="237" t="str">
        <f>'Date initiale'!C3</f>
        <v>Universitatea de Arhitectură și Urbanism "Ion Mincu" București</v>
      </c>
      <c r="B1" s="237"/>
      <c r="C1" s="237"/>
      <c r="D1" s="17"/>
      <c r="E1" s="41"/>
    </row>
    <row r="2" spans="1:5" ht="15.75">
      <c r="A2" s="237" t="str">
        <f>'Date initiale'!B4&amp;" "&amp;'Date initiale'!C4</f>
        <v>Facultatea ARHITECTURA</v>
      </c>
      <c r="B2" s="237"/>
      <c r="C2" s="237"/>
      <c r="D2" s="41"/>
      <c r="E2" s="41"/>
    </row>
    <row r="3" spans="1:5" ht="15.75">
      <c r="A3" s="237" t="str">
        <f>'Date initiale'!B5&amp;" "&amp;'Date initiale'!C5</f>
        <v>Departamentul Științe Tehnice</v>
      </c>
      <c r="B3" s="237"/>
      <c r="C3" s="237"/>
      <c r="D3" s="17"/>
      <c r="E3" s="41"/>
    </row>
    <row r="4" spans="1:3" ht="15">
      <c r="A4" s="119" t="str">
        <f>'Date initiale'!C6&amp;", "&amp;'Date initiale'!C7</f>
        <v>GRIGOROVSCHI MIRCEA, C10</v>
      </c>
      <c r="B4" s="119"/>
      <c r="C4" s="119"/>
    </row>
    <row r="5" spans="1:3" s="179" customFormat="1" ht="15">
      <c r="A5" s="119"/>
      <c r="B5" s="119"/>
      <c r="C5" s="119"/>
    </row>
    <row r="6" spans="1:4" ht="34.5" customHeight="1">
      <c r="A6" s="521" t="s">
        <v>111</v>
      </c>
      <c r="B6" s="521"/>
      <c r="C6" s="521"/>
      <c r="D6" s="521"/>
    </row>
    <row r="7" spans="1:4" s="179" customFormat="1" ht="34.5" customHeight="1">
      <c r="A7" s="523" t="str">
        <f>'Descriere indicatori'!B25&amp;". "&amp;'Descriere indicatori'!C25</f>
        <v>I18. Premii / mențiuni / nominalizări la Bienala, Anuală de Arhitectură Bucureşti ori premii / nominalizări la alte concursuri şi licitaţii publice câştigate la nivel naţional, regional şi/sau local de arhitectură, urbanism, peisagistică şi design*** </v>
      </c>
      <c r="B7" s="523"/>
      <c r="C7" s="523"/>
      <c r="D7" s="523"/>
    </row>
    <row r="8" spans="1:4" ht="16.5" customHeight="1" thickBot="1">
      <c r="A8" s="58"/>
      <c r="B8" s="58"/>
      <c r="C8" s="58"/>
      <c r="D8" s="58"/>
    </row>
    <row r="9" spans="1:6" ht="42.75" customHeight="1" thickBot="1">
      <c r="A9" s="184" t="s">
        <v>55</v>
      </c>
      <c r="B9" s="152" t="s">
        <v>77</v>
      </c>
      <c r="C9" s="152" t="s">
        <v>87</v>
      </c>
      <c r="D9" s="265" t="s">
        <v>78</v>
      </c>
      <c r="E9" s="32"/>
      <c r="F9" s="243" t="s">
        <v>109</v>
      </c>
    </row>
    <row r="10" spans="1:11" ht="31.5">
      <c r="A10" s="157">
        <v>1</v>
      </c>
      <c r="B10" s="382" t="s">
        <v>499</v>
      </c>
      <c r="C10" s="158"/>
      <c r="D10" s="309">
        <v>10</v>
      </c>
      <c r="E10" s="32"/>
      <c r="F10" s="244" t="s">
        <v>171</v>
      </c>
      <c r="G10" s="353" t="s">
        <v>263</v>
      </c>
      <c r="K10" s="22"/>
    </row>
    <row r="11" spans="1:11" ht="15">
      <c r="A11" s="159">
        <f>A10+1</f>
        <v>2</v>
      </c>
      <c r="B11" s="274"/>
      <c r="C11" s="40"/>
      <c r="D11" s="303"/>
      <c r="K11" s="22"/>
    </row>
    <row r="12" spans="1:11" ht="15">
      <c r="A12" s="159">
        <f aca="true" t="shared" si="0" ref="A12:A19">A11+1</f>
        <v>3</v>
      </c>
      <c r="B12" s="274"/>
      <c r="C12" s="40"/>
      <c r="D12" s="303"/>
      <c r="K12" s="55"/>
    </row>
    <row r="13" spans="1:4" ht="15">
      <c r="A13" s="159">
        <f t="shared" si="0"/>
        <v>4</v>
      </c>
      <c r="B13" s="274"/>
      <c r="C13" s="40"/>
      <c r="D13" s="303"/>
    </row>
    <row r="14" spans="1:4" ht="15">
      <c r="A14" s="159">
        <f t="shared" si="0"/>
        <v>5</v>
      </c>
      <c r="B14" s="274"/>
      <c r="C14" s="40"/>
      <c r="D14" s="303"/>
    </row>
    <row r="15" spans="1:4" ht="15">
      <c r="A15" s="159">
        <f t="shared" si="0"/>
        <v>6</v>
      </c>
      <c r="B15" s="274"/>
      <c r="C15" s="40"/>
      <c r="D15" s="303"/>
    </row>
    <row r="16" spans="1:4" ht="15">
      <c r="A16" s="159">
        <f t="shared" si="0"/>
        <v>7</v>
      </c>
      <c r="B16" s="274"/>
      <c r="C16" s="40"/>
      <c r="D16" s="303"/>
    </row>
    <row r="17" spans="1:4" s="36" customFormat="1" ht="15">
      <c r="A17" s="159">
        <f t="shared" si="0"/>
        <v>8</v>
      </c>
      <c r="B17" s="274"/>
      <c r="C17" s="40"/>
      <c r="D17" s="303"/>
    </row>
    <row r="18" spans="1:4" ht="15">
      <c r="A18" s="159">
        <f t="shared" si="0"/>
        <v>9</v>
      </c>
      <c r="B18" s="274"/>
      <c r="C18" s="40"/>
      <c r="D18" s="303"/>
    </row>
    <row r="19" spans="1:4" ht="15.75" thickBot="1">
      <c r="A19" s="287">
        <f t="shared" si="0"/>
        <v>10</v>
      </c>
      <c r="B19" s="288"/>
      <c r="C19" s="148"/>
      <c r="D19" s="314"/>
    </row>
    <row r="20" spans="1:4" s="22" customFormat="1" ht="15.75" thickBot="1">
      <c r="A20" s="332"/>
      <c r="B20" s="295"/>
      <c r="C20" s="121" t="str">
        <f>"Total "&amp;LEFT(A7,3)</f>
        <v>Total I18</v>
      </c>
      <c r="D20" s="296">
        <f>SUM(D10:D19)</f>
        <v>10</v>
      </c>
    </row>
    <row r="21" ht="15">
      <c r="B21" s="18"/>
    </row>
    <row r="22" spans="1:8" ht="53.25" customHeight="1">
      <c r="A22" s="515" t="str">
        <f>'Descriere indicatori'!B44</f>
        <v>*** Deoarece nu există încă recunoaşterea de către CNADTCU a publicaţiilor în domeniu şi a Organizaţiilor Profesionale specifice, se propune luarea în consideraţie a BDI, BDN şi a Organizaţiilor Profesionale de prestigiu recunoscut pentru Arhitectură şi Urbanism, precum şi pentru domenii conexe, la nivel internaţional şi/sau naţional.</v>
      </c>
      <c r="B22" s="515"/>
      <c r="C22" s="515"/>
      <c r="D22" s="515"/>
      <c r="E22" s="246"/>
      <c r="F22" s="246"/>
      <c r="G22" s="246"/>
      <c r="H22" s="246"/>
    </row>
    <row r="23" ht="15">
      <c r="B23" s="18"/>
    </row>
    <row r="24" ht="15">
      <c r="B24" s="18"/>
    </row>
    <row r="25" ht="15">
      <c r="B25" s="18"/>
    </row>
    <row r="26" ht="15">
      <c r="B26" s="18"/>
    </row>
    <row r="27" ht="15">
      <c r="B27" s="18"/>
    </row>
    <row r="28" ht="15">
      <c r="B28" s="18"/>
    </row>
    <row r="29" ht="15">
      <c r="B29" s="18"/>
    </row>
    <row r="30" ht="15">
      <c r="B30" s="18"/>
    </row>
    <row r="31" ht="15">
      <c r="B31" s="18"/>
    </row>
  </sheetData>
  <sheetProtection/>
  <mergeCells count="3">
    <mergeCell ref="A6:D6"/>
    <mergeCell ref="A7:D7"/>
    <mergeCell ref="A22:D22"/>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28.xml><?xml version="1.0" encoding="utf-8"?>
<worksheet xmlns="http://schemas.openxmlformats.org/spreadsheetml/2006/main" xmlns:r="http://schemas.openxmlformats.org/officeDocument/2006/relationships">
  <sheetPr>
    <tabColor theme="6"/>
  </sheetPr>
  <dimension ref="A1:K20"/>
  <sheetViews>
    <sheetView zoomScalePageLayoutView="0" workbookViewId="0" topLeftCell="A1">
      <selection activeCell="E11" sqref="E11"/>
    </sheetView>
  </sheetViews>
  <sheetFormatPr defaultColWidth="9.140625" defaultRowHeight="15"/>
  <cols>
    <col min="1" max="1" width="5.140625" style="0" customWidth="1"/>
    <col min="2" max="2" width="27.140625" style="0" customWidth="1"/>
    <col min="3" max="3" width="75.7109375" style="0" customWidth="1"/>
    <col min="4" max="4" width="10.57421875" style="179" customWidth="1"/>
    <col min="5" max="5" width="9.7109375" style="0" customWidth="1"/>
    <col min="7" max="7" width="14.140625" style="0" customWidth="1"/>
  </cols>
  <sheetData>
    <row r="1" spans="1:4" ht="15">
      <c r="A1" s="239" t="str">
        <f>'Date initiale'!C3</f>
        <v>Universitatea de Arhitectură și Urbanism "Ion Mincu" București</v>
      </c>
      <c r="B1" s="239"/>
      <c r="D1" s="239"/>
    </row>
    <row r="2" spans="1:5" ht="15.75">
      <c r="A2" s="237" t="str">
        <f>'Date initiale'!B4&amp;" "&amp;'Date initiale'!C4</f>
        <v>Facultatea ARHITECTURA</v>
      </c>
      <c r="B2" s="237"/>
      <c r="C2" s="17"/>
      <c r="D2" s="237"/>
      <c r="E2" s="17"/>
    </row>
    <row r="3" spans="1:5" ht="15.75">
      <c r="A3" s="237" t="str">
        <f>'Date initiale'!B5&amp;" "&amp;'Date initiale'!C5</f>
        <v>Departamentul Științe Tehnice</v>
      </c>
      <c r="B3" s="237"/>
      <c r="C3" s="17"/>
      <c r="D3" s="237"/>
      <c r="E3" s="17"/>
    </row>
    <row r="4" spans="1:5" ht="15.75">
      <c r="A4" s="514" t="str">
        <f>'Date initiale'!C6&amp;", "&amp;'Date initiale'!C7</f>
        <v>GRIGOROVSCHI MIRCEA, C10</v>
      </c>
      <c r="B4" s="514"/>
      <c r="C4" s="524"/>
      <c r="D4" s="524"/>
      <c r="E4" s="524"/>
    </row>
    <row r="5" spans="1:5" s="179" customFormat="1" ht="15.75">
      <c r="A5" s="238"/>
      <c r="B5" s="238"/>
      <c r="C5" s="17"/>
      <c r="D5" s="238"/>
      <c r="E5" s="17"/>
    </row>
    <row r="6" spans="1:5" ht="15.75">
      <c r="A6" s="519" t="s">
        <v>111</v>
      </c>
      <c r="B6" s="519"/>
      <c r="C6" s="519"/>
      <c r="D6" s="519"/>
      <c r="E6" s="519"/>
    </row>
    <row r="7" spans="1:9" ht="67.5" customHeight="1">
      <c r="A7" s="523" t="str">
        <f>'Descriere indicatori'!B26&amp;". "&amp;'Descriere indicatori'!C26</f>
        <v>I19. Profesor asociat, visiting/cadru didactic asociat la o universitate din străinătate pentru o perioadă de cel puţin o săptămână/efectuarea unui stagiu postdoctoral cu durată de cel puţin un semestru sau obţinerea unei diplome de master/absolvirea unui curs de specialitate la o universitate din străinătate/obţinerea unei diplome de doctor la o universitate din străinătate recunoscută/acreditată </v>
      </c>
      <c r="B7" s="523"/>
      <c r="C7" s="523"/>
      <c r="D7" s="523"/>
      <c r="E7" s="523"/>
      <c r="F7" s="39"/>
      <c r="G7" s="39"/>
      <c r="H7" s="39"/>
      <c r="I7" s="39"/>
    </row>
    <row r="8" spans="1:9" s="22" customFormat="1" ht="20.25" customHeight="1" thickBot="1">
      <c r="A8" s="58"/>
      <c r="B8" s="58"/>
      <c r="C8" s="58"/>
      <c r="D8" s="58"/>
      <c r="E8" s="58"/>
      <c r="F8" s="65"/>
      <c r="G8" s="65"/>
      <c r="H8" s="65"/>
      <c r="I8" s="65"/>
    </row>
    <row r="9" spans="1:11" ht="30.75" thickBot="1">
      <c r="A9" s="151" t="s">
        <v>55</v>
      </c>
      <c r="B9" s="201" t="s">
        <v>151</v>
      </c>
      <c r="C9" s="201" t="s">
        <v>82</v>
      </c>
      <c r="D9" s="201" t="s">
        <v>81</v>
      </c>
      <c r="E9" s="215" t="s">
        <v>148</v>
      </c>
      <c r="G9" s="243" t="s">
        <v>109</v>
      </c>
      <c r="K9" s="22"/>
    </row>
    <row r="10" spans="1:11" s="179" customFormat="1" ht="30">
      <c r="A10" s="260">
        <v>1</v>
      </c>
      <c r="B10" s="375" t="s">
        <v>500</v>
      </c>
      <c r="C10" s="261"/>
      <c r="D10" s="225"/>
      <c r="E10" s="309">
        <v>5</v>
      </c>
      <c r="G10" s="244" t="s">
        <v>172</v>
      </c>
      <c r="H10" s="353" t="s">
        <v>264</v>
      </c>
      <c r="K10" s="22"/>
    </row>
    <row r="11" spans="1:11" s="179" customFormat="1" ht="15">
      <c r="A11" s="192">
        <f>A10+1</f>
        <v>2</v>
      </c>
      <c r="B11" s="220"/>
      <c r="C11" s="258"/>
      <c r="D11" s="128"/>
      <c r="E11" s="303"/>
      <c r="K11" s="22"/>
    </row>
    <row r="12" spans="1:11" s="179" customFormat="1" ht="15">
      <c r="A12" s="192">
        <f aca="true" t="shared" si="0" ref="A12:A19">A11+1</f>
        <v>3</v>
      </c>
      <c r="B12" s="220"/>
      <c r="C12" s="258"/>
      <c r="D12" s="128"/>
      <c r="E12" s="303"/>
      <c r="K12" s="22"/>
    </row>
    <row r="13" spans="1:11" s="179" customFormat="1" ht="15">
      <c r="A13" s="192">
        <f t="shared" si="0"/>
        <v>4</v>
      </c>
      <c r="B13" s="220"/>
      <c r="C13" s="258"/>
      <c r="D13" s="128"/>
      <c r="E13" s="303"/>
      <c r="K13" s="22"/>
    </row>
    <row r="14" spans="1:11" ht="15">
      <c r="A14" s="192">
        <f t="shared" si="0"/>
        <v>5</v>
      </c>
      <c r="B14" s="220"/>
      <c r="C14" s="258"/>
      <c r="D14" s="128"/>
      <c r="E14" s="303"/>
      <c r="K14" s="22"/>
    </row>
    <row r="15" spans="1:11" s="179" customFormat="1" ht="15">
      <c r="A15" s="192">
        <f t="shared" si="0"/>
        <v>6</v>
      </c>
      <c r="B15" s="220"/>
      <c r="C15" s="258"/>
      <c r="D15" s="128"/>
      <c r="E15" s="303"/>
      <c r="K15" s="22"/>
    </row>
    <row r="16" spans="1:11" s="179" customFormat="1" ht="15">
      <c r="A16" s="192">
        <f t="shared" si="0"/>
        <v>7</v>
      </c>
      <c r="B16" s="220"/>
      <c r="C16" s="258"/>
      <c r="D16" s="128"/>
      <c r="E16" s="303"/>
      <c r="K16" s="22"/>
    </row>
    <row r="17" spans="1:11" s="179" customFormat="1" ht="15">
      <c r="A17" s="192">
        <f t="shared" si="0"/>
        <v>8</v>
      </c>
      <c r="B17" s="220"/>
      <c r="C17" s="258"/>
      <c r="D17" s="128"/>
      <c r="E17" s="303"/>
      <c r="K17" s="22"/>
    </row>
    <row r="18" spans="1:11" s="179" customFormat="1" ht="15">
      <c r="A18" s="192">
        <f t="shared" si="0"/>
        <v>9</v>
      </c>
      <c r="B18" s="220"/>
      <c r="C18" s="258"/>
      <c r="D18" s="128"/>
      <c r="E18" s="303"/>
      <c r="K18" s="22"/>
    </row>
    <row r="19" spans="1:11" s="179" customFormat="1" ht="15.75" thickBot="1">
      <c r="A19" s="196">
        <f t="shared" si="0"/>
        <v>10</v>
      </c>
      <c r="B19" s="262"/>
      <c r="C19" s="263"/>
      <c r="D19" s="135"/>
      <c r="E19" s="314"/>
      <c r="K19" s="22"/>
    </row>
    <row r="20" spans="1:11" ht="15.75" thickBot="1">
      <c r="A20" s="331"/>
      <c r="B20" s="199"/>
      <c r="C20" s="259"/>
      <c r="D20" s="155" t="str">
        <f>"Total "&amp;LEFT(A7,3)</f>
        <v>Total I19</v>
      </c>
      <c r="E20" s="156">
        <f>SUM(E10:E19)</f>
        <v>5</v>
      </c>
      <c r="K20" s="56"/>
    </row>
  </sheetData>
  <sheetProtection/>
  <mergeCells count="3">
    <mergeCell ref="A4:E4"/>
    <mergeCell ref="A7:E7"/>
    <mergeCell ref="A6:E6"/>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tabColor theme="6"/>
  </sheetPr>
  <dimension ref="A1:H25"/>
  <sheetViews>
    <sheetView zoomScalePageLayoutView="0" workbookViewId="0" topLeftCell="A1">
      <selection activeCell="B19" sqref="B19"/>
    </sheetView>
  </sheetViews>
  <sheetFormatPr defaultColWidth="9.140625" defaultRowHeight="15"/>
  <cols>
    <col min="1" max="1" width="5.140625" style="0" customWidth="1"/>
    <col min="2" max="2" width="86.28125" style="0" customWidth="1"/>
    <col min="3" max="3" width="17.140625" style="179" customWidth="1"/>
    <col min="4" max="4" width="10.57421875" style="0" customWidth="1"/>
    <col min="5" max="5" width="9.7109375" style="0" customWidth="1"/>
    <col min="7" max="7" width="13.421875" style="0" customWidth="1"/>
  </cols>
  <sheetData>
    <row r="1" spans="1:5" ht="15.75">
      <c r="A1" s="237" t="str">
        <f>'Date initiale'!C3</f>
        <v>Universitatea de Arhitectură și Urbanism "Ion Mincu" București</v>
      </c>
      <c r="B1" s="237"/>
      <c r="C1" s="237"/>
      <c r="D1" s="237"/>
      <c r="E1" s="17"/>
    </row>
    <row r="2" spans="1:5" ht="15.75">
      <c r="A2" s="237" t="str">
        <f>'Date initiale'!B4&amp;" "&amp;'Date initiale'!C4</f>
        <v>Facultatea ARHITECTURA</v>
      </c>
      <c r="B2" s="237"/>
      <c r="C2" s="237"/>
      <c r="D2" s="237"/>
      <c r="E2" s="17"/>
    </row>
    <row r="3" spans="1:5" ht="15.75">
      <c r="A3" s="237" t="str">
        <f>'Date initiale'!B5&amp;" "&amp;'Date initiale'!C5</f>
        <v>Departamentul Științe Tehnice</v>
      </c>
      <c r="B3" s="237"/>
      <c r="C3" s="237"/>
      <c r="D3" s="237"/>
      <c r="E3" s="17"/>
    </row>
    <row r="4" spans="1:4" ht="15">
      <c r="A4" s="119" t="str">
        <f>'Date initiale'!C6&amp;", "&amp;'Date initiale'!C7</f>
        <v>GRIGOROVSCHI MIRCEA, C10</v>
      </c>
      <c r="B4" s="119"/>
      <c r="C4" s="119"/>
      <c r="D4" s="119"/>
    </row>
    <row r="5" spans="1:4" s="179" customFormat="1" ht="15">
      <c r="A5" s="119"/>
      <c r="B5" s="119"/>
      <c r="C5" s="119"/>
      <c r="D5" s="119"/>
    </row>
    <row r="6" spans="1:5" ht="15.75">
      <c r="A6" s="525" t="s">
        <v>111</v>
      </c>
      <c r="B6" s="526"/>
      <c r="C6" s="526"/>
      <c r="D6" s="526"/>
      <c r="E6" s="527"/>
    </row>
    <row r="7" spans="1:6" s="179" customFormat="1" ht="15.75">
      <c r="A7" s="523" t="str">
        <f>'Descriere indicatori'!B27&amp;". "&amp;'Descriere indicatori'!C27</f>
        <v>I20. Expoziţii profesionale în domeniu organizate la nivel internaţional / naţional sau local în calitate de autor, coautor, curator </v>
      </c>
      <c r="B7" s="523"/>
      <c r="C7" s="523"/>
      <c r="D7" s="523"/>
      <c r="E7" s="523"/>
      <c r="F7" s="257"/>
    </row>
    <row r="8" spans="1:5" s="179" customFormat="1" ht="32.25" customHeight="1" thickBot="1">
      <c r="A8" s="57"/>
      <c r="B8" s="57"/>
      <c r="C8" s="57"/>
      <c r="D8" s="57"/>
      <c r="E8" s="57"/>
    </row>
    <row r="9" spans="1:7" ht="30.75" thickBot="1">
      <c r="A9" s="151" t="s">
        <v>55</v>
      </c>
      <c r="B9" s="487" t="s">
        <v>153</v>
      </c>
      <c r="C9" s="152" t="s">
        <v>152</v>
      </c>
      <c r="D9" s="152" t="s">
        <v>87</v>
      </c>
      <c r="E9" s="265" t="s">
        <v>148</v>
      </c>
      <c r="G9" s="243" t="s">
        <v>109</v>
      </c>
    </row>
    <row r="10" spans="1:8" ht="15.75" thickBot="1">
      <c r="A10" s="269">
        <v>1</v>
      </c>
      <c r="B10" s="481" t="s">
        <v>508</v>
      </c>
      <c r="C10" s="270" t="s">
        <v>509</v>
      </c>
      <c r="D10" s="476">
        <v>2010</v>
      </c>
      <c r="E10" s="477">
        <v>1</v>
      </c>
      <c r="G10" s="244" t="s">
        <v>171</v>
      </c>
      <c r="H10" s="353" t="s">
        <v>265</v>
      </c>
    </row>
    <row r="11" spans="1:7" ht="15.75" thickBot="1">
      <c r="A11" s="272">
        <f>A10+1</f>
        <v>2</v>
      </c>
      <c r="B11" s="481" t="s">
        <v>510</v>
      </c>
      <c r="C11" s="270" t="s">
        <v>509</v>
      </c>
      <c r="D11" s="40">
        <v>2009</v>
      </c>
      <c r="E11" s="320">
        <v>1</v>
      </c>
      <c r="G11" s="244" t="s">
        <v>173</v>
      </c>
    </row>
    <row r="12" spans="1:7" ht="30.75" thickBot="1">
      <c r="A12" s="272">
        <f aca="true" t="shared" si="0" ref="A12:A19">A11+1</f>
        <v>3</v>
      </c>
      <c r="B12" s="378" t="s">
        <v>511</v>
      </c>
      <c r="C12" s="270" t="s">
        <v>509</v>
      </c>
      <c r="D12" s="40">
        <v>2014</v>
      </c>
      <c r="E12" s="320">
        <v>1</v>
      </c>
      <c r="G12" s="244" t="s">
        <v>174</v>
      </c>
    </row>
    <row r="13" spans="1:5" ht="15.75" thickBot="1">
      <c r="A13" s="272">
        <f t="shared" si="0"/>
        <v>4</v>
      </c>
      <c r="B13" s="481" t="s">
        <v>512</v>
      </c>
      <c r="C13" s="270" t="s">
        <v>509</v>
      </c>
      <c r="D13" s="40">
        <v>2014</v>
      </c>
      <c r="E13" s="320">
        <v>1</v>
      </c>
    </row>
    <row r="14" spans="1:5" ht="30.75" thickBot="1">
      <c r="A14" s="272">
        <f t="shared" si="0"/>
        <v>5</v>
      </c>
      <c r="B14" s="377" t="s">
        <v>535</v>
      </c>
      <c r="C14" s="270" t="s">
        <v>509</v>
      </c>
      <c r="D14" s="40">
        <v>2018</v>
      </c>
      <c r="E14" s="321">
        <v>1</v>
      </c>
    </row>
    <row r="15" spans="1:5" ht="15">
      <c r="A15" s="272">
        <f t="shared" si="0"/>
        <v>6</v>
      </c>
      <c r="B15" s="481" t="s">
        <v>536</v>
      </c>
      <c r="C15" s="270" t="s">
        <v>509</v>
      </c>
      <c r="D15" s="40">
        <v>2017</v>
      </c>
      <c r="E15" s="321">
        <v>1</v>
      </c>
    </row>
    <row r="16" spans="1:5" ht="15">
      <c r="A16" s="272">
        <f t="shared" si="0"/>
        <v>7</v>
      </c>
      <c r="B16" s="274"/>
      <c r="C16" s="40"/>
      <c r="D16" s="40"/>
      <c r="E16" s="321"/>
    </row>
    <row r="17" spans="1:5" ht="15">
      <c r="A17" s="272">
        <f t="shared" si="0"/>
        <v>8</v>
      </c>
      <c r="B17" s="274"/>
      <c r="C17" s="40"/>
      <c r="D17" s="40"/>
      <c r="E17" s="303"/>
    </row>
    <row r="18" spans="1:5" s="55" customFormat="1" ht="15">
      <c r="A18" s="272">
        <f t="shared" si="0"/>
        <v>9</v>
      </c>
      <c r="B18" s="276"/>
      <c r="C18" s="174"/>
      <c r="D18" s="174"/>
      <c r="E18" s="322"/>
    </row>
    <row r="19" spans="1:5" s="55" customFormat="1" ht="15.75" thickBot="1">
      <c r="A19" s="278">
        <f t="shared" si="0"/>
        <v>10</v>
      </c>
      <c r="B19" s="279"/>
      <c r="C19" s="280"/>
      <c r="D19" s="280"/>
      <c r="E19" s="323"/>
    </row>
    <row r="20" spans="1:5" ht="15.75" thickBot="1">
      <c r="A20" s="330"/>
      <c r="B20" s="267"/>
      <c r="C20" s="268"/>
      <c r="D20" s="155" t="str">
        <f>"Total "&amp;LEFT(A7,3)</f>
        <v>Total I20</v>
      </c>
      <c r="E20" s="122">
        <f>SUM(E10:E19)</f>
        <v>6</v>
      </c>
    </row>
    <row r="21" ht="15">
      <c r="B21" s="18"/>
    </row>
    <row r="22" ht="15">
      <c r="B22" s="22"/>
    </row>
    <row r="23" ht="15">
      <c r="B23" s="22"/>
    </row>
    <row r="24" ht="15">
      <c r="B24" s="22"/>
    </row>
    <row r="25" ht="15">
      <c r="B25" s="18"/>
    </row>
  </sheetData>
  <sheetProtection/>
  <mergeCells count="2">
    <mergeCell ref="A6:E6"/>
    <mergeCell ref="A7:E7"/>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theme="5"/>
  </sheetPr>
  <dimension ref="B1:D47"/>
  <sheetViews>
    <sheetView showGridLines="0" showRowColHeaders="0" zoomScale="130" zoomScaleNormal="130" zoomScalePageLayoutView="0" workbookViewId="0" topLeftCell="A19">
      <selection activeCell="C22" sqref="C22"/>
    </sheetView>
  </sheetViews>
  <sheetFormatPr defaultColWidth="9.140625" defaultRowHeight="15"/>
  <cols>
    <col min="1" max="1" width="4.28125" style="179" customWidth="1"/>
    <col min="2" max="2" width="8.7109375" style="0" customWidth="1"/>
    <col min="3" max="3" width="72.00390625" style="0" customWidth="1"/>
    <col min="4" max="4" width="7.7109375" style="0" customWidth="1"/>
  </cols>
  <sheetData>
    <row r="1" spans="2:4" ht="15">
      <c r="B1" s="501" t="s">
        <v>103</v>
      </c>
      <c r="C1" s="501"/>
      <c r="D1" s="501"/>
    </row>
    <row r="2" spans="2:4" s="179" customFormat="1" ht="15">
      <c r="B2" s="345" t="str">
        <f>"Facultatea de "&amp;'Date initiale'!C4</f>
        <v>Facultatea de ARHITECTURA</v>
      </c>
      <c r="C2" s="345"/>
      <c r="D2" s="345"/>
    </row>
    <row r="3" spans="2:4" ht="15">
      <c r="B3" s="501" t="str">
        <f>"Departamentul "&amp;'Date initiale'!C5</f>
        <v>Departamentul Științe Tehnice</v>
      </c>
      <c r="C3" s="501"/>
      <c r="D3" s="501"/>
    </row>
    <row r="4" spans="2:4" ht="15">
      <c r="B4" s="345" t="str">
        <f>"Nume și prenume: "&amp;'Date initiale'!C6</f>
        <v>Nume și prenume: GRIGOROVSCHI MIRCEA</v>
      </c>
      <c r="C4" s="345"/>
      <c r="D4" s="345"/>
    </row>
    <row r="5" spans="2:4" s="179" customFormat="1" ht="15">
      <c r="B5" s="345" t="str">
        <f>"Post: "&amp;'Date initiale'!C7</f>
        <v>Post: C10</v>
      </c>
      <c r="C5" s="345"/>
      <c r="D5" s="345"/>
    </row>
    <row r="6" spans="2:4" ht="15">
      <c r="B6" s="345" t="str">
        <f>"Standard de referință: "&amp;'Date initiale'!C8</f>
        <v>Standard de referință: conferențiar universitar</v>
      </c>
      <c r="C6" s="345"/>
      <c r="D6" s="345"/>
    </row>
    <row r="7" spans="2:4" ht="15">
      <c r="B7" s="179"/>
      <c r="C7" s="179"/>
      <c r="D7" s="179"/>
    </row>
    <row r="8" spans="2:4" s="179" customFormat="1" ht="15.75">
      <c r="B8" s="504" t="s">
        <v>180</v>
      </c>
      <c r="C8" s="504"/>
      <c r="D8" s="504"/>
    </row>
    <row r="9" spans="2:4" ht="34.5" customHeight="1">
      <c r="B9" s="502" t="s">
        <v>188</v>
      </c>
      <c r="C9" s="503"/>
      <c r="D9" s="503"/>
    </row>
    <row r="10" spans="2:4" ht="30">
      <c r="B10" s="89" t="s">
        <v>63</v>
      </c>
      <c r="C10" s="89" t="s">
        <v>179</v>
      </c>
      <c r="D10" s="89" t="s">
        <v>148</v>
      </c>
    </row>
    <row r="11" spans="2:4" ht="15">
      <c r="B11" s="90" t="s">
        <v>19</v>
      </c>
      <c r="C11" s="11" t="s">
        <v>20</v>
      </c>
      <c r="D11" s="99">
        <f>'I1'!I20</f>
        <v>20</v>
      </c>
    </row>
    <row r="12" spans="2:4" ht="15" customHeight="1">
      <c r="B12" s="91" t="s">
        <v>21</v>
      </c>
      <c r="C12" s="11" t="s">
        <v>22</v>
      </c>
      <c r="D12" s="100">
        <f>'I2'!I20</f>
        <v>45</v>
      </c>
    </row>
    <row r="13" spans="2:4" ht="15">
      <c r="B13" s="91" t="s">
        <v>23</v>
      </c>
      <c r="C13" s="30" t="s">
        <v>24</v>
      </c>
      <c r="D13" s="100">
        <f>'I3'!I20</f>
        <v>30</v>
      </c>
    </row>
    <row r="14" spans="2:4" ht="15">
      <c r="B14" s="91" t="s">
        <v>26</v>
      </c>
      <c r="C14" s="11" t="s">
        <v>201</v>
      </c>
      <c r="D14" s="100">
        <f>'I4'!I38</f>
        <v>280</v>
      </c>
    </row>
    <row r="15" spans="2:4" ht="45">
      <c r="B15" s="91" t="s">
        <v>28</v>
      </c>
      <c r="C15" s="73" t="s">
        <v>202</v>
      </c>
      <c r="D15" s="100">
        <f>'I5'!I20</f>
        <v>40</v>
      </c>
    </row>
    <row r="16" spans="2:4" ht="15" customHeight="1">
      <c r="B16" s="91" t="s">
        <v>29</v>
      </c>
      <c r="C16" s="15" t="s">
        <v>203</v>
      </c>
      <c r="D16" s="100">
        <f>'I6'!I20</f>
        <v>0</v>
      </c>
    </row>
    <row r="17" spans="2:4" ht="15" customHeight="1">
      <c r="B17" s="91" t="s">
        <v>30</v>
      </c>
      <c r="C17" s="15" t="s">
        <v>205</v>
      </c>
      <c r="D17" s="100">
        <f>'I7'!I20</f>
        <v>25</v>
      </c>
    </row>
    <row r="18" spans="2:4" ht="30">
      <c r="B18" s="91" t="s">
        <v>31</v>
      </c>
      <c r="C18" s="15" t="s">
        <v>206</v>
      </c>
      <c r="D18" s="100">
        <f>'I8'!I20</f>
        <v>0</v>
      </c>
    </row>
    <row r="19" spans="2:4" ht="30">
      <c r="B19" s="91" t="s">
        <v>33</v>
      </c>
      <c r="C19" s="11" t="s">
        <v>207</v>
      </c>
      <c r="D19" s="100">
        <f>'I9'!I20</f>
        <v>14</v>
      </c>
    </row>
    <row r="20" spans="2:4" ht="30">
      <c r="B20" s="91" t="s">
        <v>34</v>
      </c>
      <c r="C20" s="72" t="s">
        <v>209</v>
      </c>
      <c r="D20" s="100">
        <f>'I10'!I20</f>
        <v>28</v>
      </c>
    </row>
    <row r="21" spans="2:4" ht="45">
      <c r="B21" s="92" t="s">
        <v>36</v>
      </c>
      <c r="C21" s="15" t="s">
        <v>211</v>
      </c>
      <c r="D21" s="100">
        <f>'I11a'!I20</f>
        <v>90</v>
      </c>
    </row>
    <row r="22" spans="2:4" ht="60" customHeight="1">
      <c r="B22" s="93"/>
      <c r="C22" s="15" t="s">
        <v>213</v>
      </c>
      <c r="D22" s="100">
        <f>'I11b'!H20</f>
        <v>60</v>
      </c>
    </row>
    <row r="23" spans="2:4" ht="30">
      <c r="B23" s="90"/>
      <c r="C23" s="34" t="s">
        <v>215</v>
      </c>
      <c r="D23" s="100">
        <f>'I11c'!G23</f>
        <v>44</v>
      </c>
    </row>
    <row r="24" spans="2:4" ht="75">
      <c r="B24" s="91" t="s">
        <v>40</v>
      </c>
      <c r="C24" s="15" t="s">
        <v>217</v>
      </c>
      <c r="D24" s="100">
        <f>'I12'!H20</f>
        <v>0</v>
      </c>
    </row>
    <row r="25" spans="2:4" ht="48" customHeight="1">
      <c r="B25" s="91" t="s">
        <v>60</v>
      </c>
      <c r="C25" s="15" t="s">
        <v>219</v>
      </c>
      <c r="D25" s="100">
        <f>'I13'!H22</f>
        <v>180</v>
      </c>
    </row>
    <row r="26" spans="2:4" ht="60">
      <c r="B26" s="92" t="s">
        <v>61</v>
      </c>
      <c r="C26" s="11" t="s">
        <v>221</v>
      </c>
      <c r="D26" s="100">
        <f>'I14a'!H20</f>
        <v>105</v>
      </c>
    </row>
    <row r="27" spans="2:4" ht="30" customHeight="1">
      <c r="B27" s="90"/>
      <c r="C27" s="11" t="s">
        <v>223</v>
      </c>
      <c r="D27" s="100">
        <f>'I14b'!H20</f>
        <v>100</v>
      </c>
    </row>
    <row r="28" spans="2:4" ht="45">
      <c r="B28" s="91" t="s">
        <v>61</v>
      </c>
      <c r="C28" s="11" t="s">
        <v>62</v>
      </c>
      <c r="D28" s="100">
        <f>'I14c'!H20</f>
        <v>0</v>
      </c>
    </row>
    <row r="29" spans="2:4" s="179" customFormat="1" ht="60">
      <c r="B29" s="349" t="s">
        <v>0</v>
      </c>
      <c r="C29" s="11" t="s">
        <v>226</v>
      </c>
      <c r="D29" s="101">
        <f>'I15'!H20</f>
        <v>0</v>
      </c>
    </row>
    <row r="30" spans="2:4" ht="105">
      <c r="B30" s="94" t="s">
        <v>64</v>
      </c>
      <c r="C30" s="80" t="s">
        <v>228</v>
      </c>
      <c r="D30" s="101">
        <f>'I16'!D20</f>
        <v>0</v>
      </c>
    </row>
    <row r="31" spans="2:4" ht="45">
      <c r="B31" s="94" t="s">
        <v>66</v>
      </c>
      <c r="C31" s="66" t="s">
        <v>231</v>
      </c>
      <c r="D31" s="100">
        <f>'I17'!D20</f>
        <v>0</v>
      </c>
    </row>
    <row r="32" spans="2:4" ht="45" customHeight="1">
      <c r="B32" s="90" t="s">
        <v>68</v>
      </c>
      <c r="C32" s="15" t="s">
        <v>233</v>
      </c>
      <c r="D32" s="99">
        <f>'I18'!D20</f>
        <v>10</v>
      </c>
    </row>
    <row r="33" spans="2:4" ht="75" customHeight="1">
      <c r="B33" s="91" t="s">
        <v>42</v>
      </c>
      <c r="C33" s="84" t="s">
        <v>235</v>
      </c>
      <c r="D33" s="100">
        <f>'I19'!E20</f>
        <v>5</v>
      </c>
    </row>
    <row r="34" spans="2:4" ht="30">
      <c r="B34" s="95" t="s">
        <v>44</v>
      </c>
      <c r="C34" s="83" t="s">
        <v>236</v>
      </c>
      <c r="D34" s="100">
        <f>'I20'!E20</f>
        <v>6</v>
      </c>
    </row>
    <row r="35" spans="2:4" ht="15">
      <c r="B35" s="91" t="s">
        <v>45</v>
      </c>
      <c r="C35" s="75" t="s">
        <v>238</v>
      </c>
      <c r="D35" s="100">
        <f>'I21'!D20</f>
        <v>0</v>
      </c>
    </row>
    <row r="36" spans="2:4" ht="90">
      <c r="B36" s="91" t="s">
        <v>47</v>
      </c>
      <c r="C36" s="74" t="s">
        <v>273</v>
      </c>
      <c r="D36" s="100">
        <f>'I22'!D22</f>
        <v>70</v>
      </c>
    </row>
    <row r="37" spans="2:4" ht="45">
      <c r="B37" s="91" t="s">
        <v>48</v>
      </c>
      <c r="C37" s="73" t="s">
        <v>239</v>
      </c>
      <c r="D37" s="100">
        <f>'I23'!D20</f>
        <v>45</v>
      </c>
    </row>
    <row r="38" spans="2:4" ht="15">
      <c r="B38" s="91" t="s">
        <v>241</v>
      </c>
      <c r="C38" s="73" t="s">
        <v>49</v>
      </c>
      <c r="D38" s="100">
        <f>'I24'!F20</f>
        <v>0</v>
      </c>
    </row>
    <row r="39" spans="2:4" ht="15">
      <c r="B39" s="179"/>
      <c r="C39" s="179"/>
      <c r="D39" s="179"/>
    </row>
    <row r="40" spans="2:4" ht="15">
      <c r="B40" s="253" t="s">
        <v>2</v>
      </c>
      <c r="C40" s="1" t="s">
        <v>105</v>
      </c>
      <c r="D40" s="179"/>
    </row>
    <row r="41" spans="2:4" ht="15">
      <c r="B41" s="19" t="s">
        <v>5</v>
      </c>
      <c r="C41" s="13" t="s">
        <v>244</v>
      </c>
      <c r="D41" s="102">
        <f>SUM(D11:D20)+SUM(D33:D38)</f>
        <v>608</v>
      </c>
    </row>
    <row r="42" spans="2:4" ht="15">
      <c r="B42" s="19" t="s">
        <v>6</v>
      </c>
      <c r="C42" s="13" t="s">
        <v>245</v>
      </c>
      <c r="D42" s="102">
        <f>SUM(D24:D33)</f>
        <v>400</v>
      </c>
    </row>
    <row r="43" spans="2:4" ht="15.75" thickBot="1">
      <c r="B43" s="96" t="s">
        <v>7</v>
      </c>
      <c r="C43" s="14" t="s">
        <v>9</v>
      </c>
      <c r="D43" s="103">
        <f>SUM(D21:D23)</f>
        <v>194</v>
      </c>
    </row>
    <row r="44" spans="2:4" ht="16.5" thickBot="1" thickTop="1">
      <c r="B44" s="97" t="s">
        <v>8</v>
      </c>
      <c r="C44" s="98" t="s">
        <v>246</v>
      </c>
      <c r="D44" s="104">
        <f>D41+D42+D43</f>
        <v>1202</v>
      </c>
    </row>
    <row r="45" spans="2:4" ht="15.75" thickTop="1">
      <c r="B45" s="179"/>
      <c r="C45" s="179"/>
      <c r="D45" s="179"/>
    </row>
    <row r="46" spans="2:4" ht="15">
      <c r="B46" s="254" t="s">
        <v>149</v>
      </c>
      <c r="C46" s="179" t="s">
        <v>150</v>
      </c>
      <c r="D46" s="179"/>
    </row>
    <row r="47" spans="2:4" ht="15">
      <c r="B47" s="290" t="str">
        <f>'Date initiale'!C9</f>
        <v>IUNIE/2018</v>
      </c>
      <c r="C47" s="179"/>
      <c r="D47" s="179"/>
    </row>
  </sheetData>
  <sheetProtection sheet="1" objects="1" scenarios="1"/>
  <mergeCells count="4">
    <mergeCell ref="B1:D1"/>
    <mergeCell ref="B3:D3"/>
    <mergeCell ref="B9:D9"/>
    <mergeCell ref="B8:D8"/>
  </mergeCells>
  <printOptions horizontalCentered="1"/>
  <pageMargins left="0.5905511811023623" right="0.5905511811023623" top="0.6692913385826772" bottom="0.6692913385826772" header="0.31496062992125984" footer="0.31496062992125984"/>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theme="6"/>
  </sheetPr>
  <dimension ref="A1:J20"/>
  <sheetViews>
    <sheetView zoomScalePageLayoutView="0" workbookViewId="0" topLeftCell="A1">
      <selection activeCell="G10" sqref="G10"/>
    </sheetView>
  </sheetViews>
  <sheetFormatPr defaultColWidth="9.140625" defaultRowHeight="15"/>
  <cols>
    <col min="1" max="1" width="5.140625" style="0" customWidth="1"/>
    <col min="2" max="2" width="104.28125" style="0" customWidth="1"/>
    <col min="3" max="3" width="10.57421875" style="0" customWidth="1"/>
    <col min="4" max="4" width="9.7109375" style="0" customWidth="1"/>
  </cols>
  <sheetData>
    <row r="1" spans="1:2" ht="15">
      <c r="A1" s="239" t="str">
        <f>'Date initiale'!C3</f>
        <v>Universitatea de Arhitectură și Urbanism "Ion Mincu" București</v>
      </c>
      <c r="B1" s="239"/>
    </row>
    <row r="2" spans="1:2" ht="15">
      <c r="A2" s="239" t="str">
        <f>'Date initiale'!B4&amp;" "&amp;'Date initiale'!C4</f>
        <v>Facultatea ARHITECTURA</v>
      </c>
      <c r="B2" s="239"/>
    </row>
    <row r="3" spans="1:2" ht="15">
      <c r="A3" s="239" t="str">
        <f>'Date initiale'!B5&amp;" "&amp;'Date initiale'!C5</f>
        <v>Departamentul Științe Tehnice</v>
      </c>
      <c r="B3" s="239"/>
    </row>
    <row r="4" spans="1:2" ht="15">
      <c r="A4" s="119" t="str">
        <f>'Date initiale'!C6&amp;", "&amp;'Date initiale'!C7</f>
        <v>GRIGOROVSCHI MIRCEA, C10</v>
      </c>
      <c r="B4" s="119"/>
    </row>
    <row r="5" spans="1:2" s="179" customFormat="1" ht="15">
      <c r="A5" s="119"/>
      <c r="B5" s="119"/>
    </row>
    <row r="6" spans="1:4" ht="15.75">
      <c r="A6" s="519" t="s">
        <v>111</v>
      </c>
      <c r="B6" s="519"/>
      <c r="C6" s="519"/>
      <c r="D6" s="519"/>
    </row>
    <row r="7" spans="1:4" ht="24" customHeight="1">
      <c r="A7" s="523" t="str">
        <f>'Descriere indicatori'!B28&amp;". "&amp;'Descriere indicatori'!C28</f>
        <v>I21. Organizator / curator expoziţii la nivel internaţional/naţional </v>
      </c>
      <c r="B7" s="523"/>
      <c r="C7" s="523"/>
      <c r="D7" s="523"/>
    </row>
    <row r="8" ht="15.75" thickBot="1"/>
    <row r="9" spans="1:10" ht="30.75" thickBot="1">
      <c r="A9" s="151" t="s">
        <v>55</v>
      </c>
      <c r="B9" s="264" t="s">
        <v>153</v>
      </c>
      <c r="C9" s="152" t="s">
        <v>87</v>
      </c>
      <c r="D9" s="265" t="s">
        <v>148</v>
      </c>
      <c r="F9" s="243" t="s">
        <v>109</v>
      </c>
      <c r="J9" s="14"/>
    </row>
    <row r="10" spans="1:10" ht="15">
      <c r="A10" s="269">
        <v>1</v>
      </c>
      <c r="B10" s="270"/>
      <c r="C10" s="270"/>
      <c r="D10" s="271"/>
      <c r="F10" s="244" t="s">
        <v>171</v>
      </c>
      <c r="G10" s="353" t="s">
        <v>265</v>
      </c>
      <c r="J10" s="245"/>
    </row>
    <row r="11" spans="1:10" ht="15">
      <c r="A11" s="272">
        <f>A10+1</f>
        <v>2</v>
      </c>
      <c r="B11" s="266"/>
      <c r="C11" s="40"/>
      <c r="D11" s="273"/>
      <c r="J11" s="55"/>
    </row>
    <row r="12" spans="1:4" ht="15">
      <c r="A12" s="272">
        <f aca="true" t="shared" si="0" ref="A12:A19">A11+1</f>
        <v>3</v>
      </c>
      <c r="B12" s="266"/>
      <c r="C12" s="40"/>
      <c r="D12" s="273"/>
    </row>
    <row r="13" spans="1:4" ht="15">
      <c r="A13" s="272">
        <f t="shared" si="0"/>
        <v>4</v>
      </c>
      <c r="B13" s="266"/>
      <c r="C13" s="40"/>
      <c r="D13" s="273"/>
    </row>
    <row r="14" spans="1:4" ht="15">
      <c r="A14" s="272">
        <f t="shared" si="0"/>
        <v>5</v>
      </c>
      <c r="B14" s="274"/>
      <c r="C14" s="40"/>
      <c r="D14" s="275"/>
    </row>
    <row r="15" spans="1:4" ht="15">
      <c r="A15" s="272">
        <f t="shared" si="0"/>
        <v>6</v>
      </c>
      <c r="B15" s="274"/>
      <c r="C15" s="40"/>
      <c r="D15" s="275"/>
    </row>
    <row r="16" spans="1:4" ht="15">
      <c r="A16" s="272">
        <f t="shared" si="0"/>
        <v>7</v>
      </c>
      <c r="B16" s="274"/>
      <c r="C16" s="40"/>
      <c r="D16" s="275"/>
    </row>
    <row r="17" spans="1:4" ht="15">
      <c r="A17" s="272">
        <f t="shared" si="0"/>
        <v>8</v>
      </c>
      <c r="B17" s="274"/>
      <c r="C17" s="40"/>
      <c r="D17" s="143"/>
    </row>
    <row r="18" spans="1:4" ht="15">
      <c r="A18" s="272">
        <f t="shared" si="0"/>
        <v>9</v>
      </c>
      <c r="B18" s="276"/>
      <c r="C18" s="174"/>
      <c r="D18" s="277"/>
    </row>
    <row r="19" spans="1:4" ht="15.75" thickBot="1">
      <c r="A19" s="278">
        <f t="shared" si="0"/>
        <v>10</v>
      </c>
      <c r="B19" s="279"/>
      <c r="C19" s="280"/>
      <c r="D19" s="281"/>
    </row>
    <row r="20" spans="1:4" ht="15.75" thickBot="1">
      <c r="A20" s="330"/>
      <c r="B20" s="267"/>
      <c r="C20" s="155" t="str">
        <f>"Total "&amp;LEFT(A7,3)</f>
        <v>Total I21</v>
      </c>
      <c r="D20" s="122">
        <f>SUM(D10:D19)</f>
        <v>0</v>
      </c>
    </row>
  </sheetData>
  <sheetProtection/>
  <mergeCells count="2">
    <mergeCell ref="A7:D7"/>
    <mergeCell ref="A6:D6"/>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theme="6"/>
  </sheetPr>
  <dimension ref="A1:G67"/>
  <sheetViews>
    <sheetView zoomScalePageLayoutView="0" workbookViewId="0" topLeftCell="A1">
      <selection activeCell="A21" sqref="A21"/>
    </sheetView>
  </sheetViews>
  <sheetFormatPr defaultColWidth="9.140625" defaultRowHeight="15"/>
  <cols>
    <col min="1" max="1" width="5.140625" style="0" customWidth="1"/>
    <col min="2" max="2" width="98.28125" style="0" customWidth="1"/>
    <col min="3" max="3" width="15.7109375" style="0" customWidth="1"/>
    <col min="4" max="4" width="9.7109375" style="0" customWidth="1"/>
  </cols>
  <sheetData>
    <row r="1" spans="1:4" ht="15.75">
      <c r="A1" s="237" t="str">
        <f>'Date initiale'!C3</f>
        <v>Universitatea de Arhitectură și Urbanism "Ion Mincu" București</v>
      </c>
      <c r="B1" s="237"/>
      <c r="C1" s="237"/>
      <c r="D1" s="17"/>
    </row>
    <row r="2" spans="1:4" ht="15.75">
      <c r="A2" s="237" t="str">
        <f>'Date initiale'!B4&amp;" "&amp;'Date initiale'!C4</f>
        <v>Facultatea ARHITECTURA</v>
      </c>
      <c r="B2" s="237"/>
      <c r="C2" s="237"/>
      <c r="D2" s="17"/>
    </row>
    <row r="3" spans="1:4" ht="15.75">
      <c r="A3" s="237" t="str">
        <f>'Date initiale'!B5&amp;" "&amp;'Date initiale'!C5</f>
        <v>Departamentul Științe Tehnice</v>
      </c>
      <c r="B3" s="237"/>
      <c r="C3" s="237"/>
      <c r="D3" s="17"/>
    </row>
    <row r="4" spans="1:3" ht="15">
      <c r="A4" s="119" t="str">
        <f>'Date initiale'!C6&amp;", "&amp;'Date initiale'!C7</f>
        <v>GRIGOROVSCHI MIRCEA, C10</v>
      </c>
      <c r="B4" s="119"/>
      <c r="C4" s="119"/>
    </row>
    <row r="5" spans="1:3" s="179" customFormat="1" ht="15">
      <c r="A5" s="119"/>
      <c r="B5" s="119"/>
      <c r="C5" s="119"/>
    </row>
    <row r="6" spans="1:4" ht="15.75">
      <c r="A6" s="521" t="s">
        <v>111</v>
      </c>
      <c r="B6" s="521"/>
      <c r="C6" s="521"/>
      <c r="D6" s="521"/>
    </row>
    <row r="7" spans="1:4" s="179" customFormat="1" ht="66.75" customHeight="1">
      <c r="A7" s="523" t="str">
        <f>'Descriere indicatori'!B29&amp;". "&amp;'Descriere indicatori'!C29</f>
        <v>I22. Membru în structuri de conducere ale unor asociaţii şi organizaţii profesionale, internaţionale/naţionale (OAR, UAR, RUR) / membru în comisii de specialitate internaţionale / naţionale (MDRAP, MEN, CNCS, ARACIS) / membru în jurii internaţionale, naţionale, locale de arhitectură, urbanism, teorie și istorie a arhitecturii, peisagistică, design, expert internaţional/naţional, membru al academiilor </v>
      </c>
      <c r="B7" s="523"/>
      <c r="C7" s="523"/>
      <c r="D7" s="523"/>
    </row>
    <row r="8" spans="1:4" ht="16.5" thickBot="1">
      <c r="A8" s="58"/>
      <c r="B8" s="58"/>
      <c r="C8" s="58"/>
      <c r="D8" s="58"/>
    </row>
    <row r="9" spans="1:6" ht="30.75" thickBot="1">
      <c r="A9" s="151" t="s">
        <v>55</v>
      </c>
      <c r="B9" s="488" t="s">
        <v>159</v>
      </c>
      <c r="C9" s="283" t="s">
        <v>81</v>
      </c>
      <c r="D9" s="284" t="s">
        <v>148</v>
      </c>
      <c r="F9" s="243" t="s">
        <v>109</v>
      </c>
    </row>
    <row r="10" spans="1:7" ht="15.75">
      <c r="A10" s="157">
        <v>1</v>
      </c>
      <c r="B10" s="481" t="s">
        <v>503</v>
      </c>
      <c r="C10" s="286"/>
      <c r="D10" s="309">
        <v>10</v>
      </c>
      <c r="E10" s="45"/>
      <c r="F10" s="244" t="s">
        <v>175</v>
      </c>
      <c r="G10" s="353" t="s">
        <v>267</v>
      </c>
    </row>
    <row r="11" spans="1:6" ht="15.75">
      <c r="A11" s="159">
        <f>A10+1</f>
        <v>2</v>
      </c>
      <c r="B11" s="481" t="s">
        <v>504</v>
      </c>
      <c r="C11" s="40"/>
      <c r="D11" s="303">
        <v>10</v>
      </c>
      <c r="E11" s="45"/>
      <c r="F11" s="244" t="s">
        <v>171</v>
      </c>
    </row>
    <row r="12" spans="1:6" ht="15.75">
      <c r="A12" s="159">
        <f aca="true" t="shared" si="0" ref="A12:A18">A11+1</f>
        <v>3</v>
      </c>
      <c r="B12" s="481" t="s">
        <v>505</v>
      </c>
      <c r="C12" s="282"/>
      <c r="D12" s="324">
        <v>10</v>
      </c>
      <c r="E12" s="45"/>
      <c r="F12" s="244" t="s">
        <v>171</v>
      </c>
    </row>
    <row r="13" spans="1:6" ht="15.75">
      <c r="A13" s="159">
        <f t="shared" si="0"/>
        <v>4</v>
      </c>
      <c r="B13" s="481" t="s">
        <v>506</v>
      </c>
      <c r="C13" s="40"/>
      <c r="D13" s="324">
        <v>5</v>
      </c>
      <c r="E13" s="45"/>
      <c r="F13" s="244">
        <v>20</v>
      </c>
    </row>
    <row r="14" spans="1:5" ht="15.75">
      <c r="A14" s="159">
        <f t="shared" si="0"/>
        <v>5</v>
      </c>
      <c r="B14" s="368" t="s">
        <v>507</v>
      </c>
      <c r="C14" s="40"/>
      <c r="D14" s="324">
        <v>5</v>
      </c>
      <c r="E14" s="45"/>
    </row>
    <row r="15" spans="1:5" ht="31.5">
      <c r="A15" s="159">
        <f t="shared" si="0"/>
        <v>6</v>
      </c>
      <c r="B15" s="384" t="s">
        <v>529</v>
      </c>
      <c r="C15" s="40"/>
      <c r="D15" s="324">
        <v>5</v>
      </c>
      <c r="E15" s="45"/>
    </row>
    <row r="16" spans="1:5" ht="15.75">
      <c r="A16" s="159">
        <f t="shared" si="0"/>
        <v>7</v>
      </c>
      <c r="B16" s="486" t="s">
        <v>530</v>
      </c>
      <c r="C16" s="40"/>
      <c r="D16" s="324">
        <v>5</v>
      </c>
      <c r="E16" s="45"/>
    </row>
    <row r="17" spans="1:5" ht="15.75">
      <c r="A17" s="159">
        <f t="shared" si="0"/>
        <v>8</v>
      </c>
      <c r="B17" s="486" t="s">
        <v>531</v>
      </c>
      <c r="C17" s="40"/>
      <c r="D17" s="324">
        <v>5</v>
      </c>
      <c r="E17" s="45"/>
    </row>
    <row r="18" spans="1:5" ht="15.75">
      <c r="A18" s="159">
        <f t="shared" si="0"/>
        <v>9</v>
      </c>
      <c r="B18" s="486" t="s">
        <v>532</v>
      </c>
      <c r="C18" s="40"/>
      <c r="D18" s="324">
        <v>5</v>
      </c>
      <c r="E18" s="45"/>
    </row>
    <row r="19" spans="1:5" s="179" customFormat="1" ht="15.75">
      <c r="A19" s="493">
        <v>10</v>
      </c>
      <c r="B19" s="490" t="s">
        <v>533</v>
      </c>
      <c r="C19" s="494"/>
      <c r="D19" s="495">
        <v>5</v>
      </c>
      <c r="E19" s="45"/>
    </row>
    <row r="20" spans="1:5" s="179" customFormat="1" ht="15.75">
      <c r="A20" s="493">
        <v>11</v>
      </c>
      <c r="B20" s="374" t="s">
        <v>534</v>
      </c>
      <c r="C20" s="494"/>
      <c r="D20" s="495">
        <v>5</v>
      </c>
      <c r="E20" s="45"/>
    </row>
    <row r="21" spans="1:5" ht="16.5" thickBot="1">
      <c r="A21" s="287"/>
      <c r="B21" s="288"/>
      <c r="C21" s="148"/>
      <c r="D21" s="325"/>
      <c r="E21" s="45"/>
    </row>
    <row r="22" spans="1:5" ht="16.5" thickBot="1">
      <c r="A22" s="330"/>
      <c r="B22" s="267"/>
      <c r="C22" s="121" t="str">
        <f>"Total "&amp;LEFT(A7,3)</f>
        <v>Total I22</v>
      </c>
      <c r="D22" s="122">
        <f>SUM(D10:D21)</f>
        <v>70</v>
      </c>
      <c r="E22" s="45"/>
    </row>
    <row r="23" spans="1:5" ht="15.75">
      <c r="A23" s="45"/>
      <c r="B23" s="46"/>
      <c r="C23" s="45"/>
      <c r="D23" s="45"/>
      <c r="E23" s="45"/>
    </row>
    <row r="24" spans="1:5" ht="15.75">
      <c r="A24" s="45"/>
      <c r="B24" s="46"/>
      <c r="C24" s="45"/>
      <c r="D24" s="45"/>
      <c r="E24" s="45"/>
    </row>
    <row r="25" spans="1:5" ht="15.75">
      <c r="A25" s="45"/>
      <c r="B25" s="46"/>
      <c r="C25" s="45"/>
      <c r="D25" s="45"/>
      <c r="E25" s="45"/>
    </row>
    <row r="26" spans="1:5" ht="15.75">
      <c r="A26" s="45"/>
      <c r="B26" s="46"/>
      <c r="C26" s="45"/>
      <c r="D26" s="45"/>
      <c r="E26" s="45"/>
    </row>
    <row r="27" spans="1:5" ht="15.75">
      <c r="A27" s="45"/>
      <c r="B27" s="46"/>
      <c r="C27" s="45"/>
      <c r="D27" s="45"/>
      <c r="E27" s="45"/>
    </row>
    <row r="28" spans="1:5" ht="15.75">
      <c r="A28" s="45"/>
      <c r="B28" s="46"/>
      <c r="C28" s="45"/>
      <c r="D28" s="45"/>
      <c r="E28" s="45"/>
    </row>
    <row r="29" spans="1:5" ht="15.75">
      <c r="A29" s="45"/>
      <c r="B29" s="47"/>
      <c r="C29" s="45"/>
      <c r="D29" s="45"/>
      <c r="E29" s="45"/>
    </row>
    <row r="30" spans="1:5" ht="15.75">
      <c r="A30" s="45"/>
      <c r="B30" s="46"/>
      <c r="C30" s="45"/>
      <c r="D30" s="45"/>
      <c r="E30" s="45"/>
    </row>
    <row r="31" spans="1:5" ht="15.75">
      <c r="A31" s="45"/>
      <c r="B31" s="46"/>
      <c r="C31" s="45"/>
      <c r="D31" s="45"/>
      <c r="E31" s="45"/>
    </row>
    <row r="32" spans="1:5" ht="15.75">
      <c r="A32" s="45"/>
      <c r="B32" s="48"/>
      <c r="C32" s="45"/>
      <c r="D32" s="45"/>
      <c r="E32" s="45"/>
    </row>
    <row r="33" spans="1:5" ht="15.75">
      <c r="A33" s="45"/>
      <c r="B33" s="35"/>
      <c r="C33" s="45"/>
      <c r="D33" s="45"/>
      <c r="E33" s="45"/>
    </row>
    <row r="34" spans="1:5" ht="15.75">
      <c r="A34" s="45"/>
      <c r="B34" s="35"/>
      <c r="C34" s="45"/>
      <c r="D34" s="45"/>
      <c r="E34" s="45"/>
    </row>
    <row r="35" spans="1:5" ht="15.75">
      <c r="A35" s="45"/>
      <c r="B35" s="45"/>
      <c r="C35" s="45"/>
      <c r="D35" s="45"/>
      <c r="E35" s="45"/>
    </row>
    <row r="36" spans="1:5" ht="15.75">
      <c r="A36" s="45"/>
      <c r="B36" s="45"/>
      <c r="C36" s="45"/>
      <c r="D36" s="45"/>
      <c r="E36" s="45"/>
    </row>
    <row r="37" spans="1:5" ht="15.75">
      <c r="A37" s="45"/>
      <c r="B37" s="45"/>
      <c r="C37" s="45"/>
      <c r="D37" s="45"/>
      <c r="E37" s="45"/>
    </row>
    <row r="38" spans="1:5" ht="15.75">
      <c r="A38" s="45"/>
      <c r="B38" s="45"/>
      <c r="C38" s="45"/>
      <c r="D38" s="45"/>
      <c r="E38" s="45"/>
    </row>
    <row r="39" spans="1:5" ht="15.75">
      <c r="A39" s="45"/>
      <c r="B39" s="45"/>
      <c r="C39" s="45"/>
      <c r="D39" s="45"/>
      <c r="E39" s="45"/>
    </row>
    <row r="40" spans="1:5" ht="15.75">
      <c r="A40" s="45"/>
      <c r="B40" s="45"/>
      <c r="C40" s="45"/>
      <c r="D40" s="45"/>
      <c r="E40" s="45"/>
    </row>
    <row r="41" spans="1:5" ht="15.75">
      <c r="A41" s="45"/>
      <c r="B41" s="45"/>
      <c r="C41" s="45"/>
      <c r="D41" s="45"/>
      <c r="E41" s="45"/>
    </row>
    <row r="42" spans="1:5" ht="15.75">
      <c r="A42" s="45"/>
      <c r="B42" s="45"/>
      <c r="C42" s="45"/>
      <c r="D42" s="45"/>
      <c r="E42" s="45"/>
    </row>
    <row r="43" spans="1:5" ht="15.75">
      <c r="A43" s="45"/>
      <c r="B43" s="45"/>
      <c r="C43" s="45"/>
      <c r="D43" s="45"/>
      <c r="E43" s="45"/>
    </row>
    <row r="44" spans="1:5" ht="15.75">
      <c r="A44" s="45"/>
      <c r="B44" s="45"/>
      <c r="C44" s="45"/>
      <c r="D44" s="45"/>
      <c r="E44" s="45"/>
    </row>
    <row r="45" spans="1:5" ht="15.75">
      <c r="A45" s="45"/>
      <c r="B45" s="45"/>
      <c r="C45" s="45"/>
      <c r="D45" s="45"/>
      <c r="E45" s="45"/>
    </row>
    <row r="46" spans="1:5" ht="15.75">
      <c r="A46" s="45"/>
      <c r="B46" s="45"/>
      <c r="C46" s="45"/>
      <c r="D46" s="45"/>
      <c r="E46" s="45"/>
    </row>
    <row r="47" spans="1:5" ht="15.75">
      <c r="A47" s="45"/>
      <c r="B47" s="45"/>
      <c r="C47" s="45"/>
      <c r="D47" s="45"/>
      <c r="E47" s="45"/>
    </row>
    <row r="48" spans="1:5" ht="15.75">
      <c r="A48" s="45"/>
      <c r="B48" s="45"/>
      <c r="C48" s="45"/>
      <c r="D48" s="45"/>
      <c r="E48" s="45"/>
    </row>
    <row r="49" spans="1:5" ht="15.75">
      <c r="A49" s="45"/>
      <c r="B49" s="45"/>
      <c r="C49" s="45"/>
      <c r="D49" s="45"/>
      <c r="E49" s="45"/>
    </row>
    <row r="50" spans="1:5" ht="15.75">
      <c r="A50" s="45"/>
      <c r="B50" s="45"/>
      <c r="C50" s="45"/>
      <c r="D50" s="45"/>
      <c r="E50" s="45"/>
    </row>
    <row r="51" spans="1:5" ht="15.75">
      <c r="A51" s="45"/>
      <c r="B51" s="45"/>
      <c r="C51" s="45"/>
      <c r="D51" s="45"/>
      <c r="E51" s="45"/>
    </row>
    <row r="52" spans="1:5" ht="15.75">
      <c r="A52" s="45"/>
      <c r="B52" s="45"/>
      <c r="C52" s="45"/>
      <c r="D52" s="45"/>
      <c r="E52" s="45"/>
    </row>
    <row r="53" spans="1:5" ht="15.75">
      <c r="A53" s="45"/>
      <c r="B53" s="45"/>
      <c r="C53" s="45"/>
      <c r="D53" s="45"/>
      <c r="E53" s="45"/>
    </row>
    <row r="54" spans="1:5" ht="15.75">
      <c r="A54" s="45"/>
      <c r="B54" s="45"/>
      <c r="C54" s="45"/>
      <c r="D54" s="45"/>
      <c r="E54" s="45"/>
    </row>
    <row r="55" spans="1:5" ht="15.75">
      <c r="A55" s="45"/>
      <c r="B55" s="45"/>
      <c r="C55" s="45"/>
      <c r="D55" s="45"/>
      <c r="E55" s="45"/>
    </row>
    <row r="56" spans="1:5" ht="15.75">
      <c r="A56" s="45"/>
      <c r="B56" s="45"/>
      <c r="C56" s="45"/>
      <c r="D56" s="45"/>
      <c r="E56" s="45"/>
    </row>
    <row r="57" spans="1:5" ht="15.75">
      <c r="A57" s="45"/>
      <c r="B57" s="45"/>
      <c r="C57" s="45"/>
      <c r="D57" s="45"/>
      <c r="E57" s="45"/>
    </row>
    <row r="58" spans="1:5" ht="15.75">
      <c r="A58" s="45"/>
      <c r="B58" s="45"/>
      <c r="C58" s="45"/>
      <c r="D58" s="45"/>
      <c r="E58" s="45"/>
    </row>
    <row r="59" spans="1:5" ht="15.75">
      <c r="A59" s="45"/>
      <c r="B59" s="45"/>
      <c r="C59" s="45"/>
      <c r="D59" s="45"/>
      <c r="E59" s="45"/>
    </row>
    <row r="60" spans="1:5" ht="15.75">
      <c r="A60" s="45"/>
      <c r="B60" s="45"/>
      <c r="C60" s="45"/>
      <c r="D60" s="45"/>
      <c r="E60" s="45"/>
    </row>
    <row r="61" spans="1:5" ht="15.75">
      <c r="A61" s="45"/>
      <c r="B61" s="45"/>
      <c r="C61" s="45"/>
      <c r="D61" s="45"/>
      <c r="E61" s="45"/>
    </row>
    <row r="62" spans="1:5" ht="15.75">
      <c r="A62" s="45"/>
      <c r="B62" s="45"/>
      <c r="C62" s="45"/>
      <c r="D62" s="45"/>
      <c r="E62" s="45"/>
    </row>
    <row r="63" spans="1:5" ht="15.75">
      <c r="A63" s="45"/>
      <c r="B63" s="45"/>
      <c r="C63" s="45"/>
      <c r="D63" s="45"/>
      <c r="E63" s="45"/>
    </row>
    <row r="64" spans="1:5" ht="15.75">
      <c r="A64" s="45"/>
      <c r="B64" s="45"/>
      <c r="C64" s="45"/>
      <c r="D64" s="45"/>
      <c r="E64" s="45"/>
    </row>
    <row r="65" spans="1:5" ht="15.75">
      <c r="A65" s="45"/>
      <c r="B65" s="45"/>
      <c r="C65" s="45"/>
      <c r="D65" s="45"/>
      <c r="E65" s="45"/>
    </row>
    <row r="66" spans="1:5" ht="15.75">
      <c r="A66" s="45"/>
      <c r="B66" s="45"/>
      <c r="C66" s="45"/>
      <c r="D66" s="45"/>
      <c r="E66" s="45"/>
    </row>
    <row r="67" spans="1:5" ht="15.75">
      <c r="A67" s="45"/>
      <c r="B67" s="45"/>
      <c r="C67" s="45"/>
      <c r="D67" s="45"/>
      <c r="E67" s="45"/>
    </row>
  </sheetData>
  <sheetProtection/>
  <mergeCells count="2">
    <mergeCell ref="A6:D6"/>
    <mergeCell ref="A7:D7"/>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sheetPr>
    <tabColor theme="6"/>
  </sheetPr>
  <dimension ref="A1:G20"/>
  <sheetViews>
    <sheetView zoomScalePageLayoutView="0" workbookViewId="0" topLeftCell="A1">
      <selection activeCell="B12" sqref="B12"/>
    </sheetView>
  </sheetViews>
  <sheetFormatPr defaultColWidth="9.140625" defaultRowHeight="15"/>
  <cols>
    <col min="1" max="1" width="5.140625" style="0" customWidth="1"/>
    <col min="2" max="2" width="98.28125" style="0" customWidth="1"/>
    <col min="3" max="3" width="15.7109375" style="0" customWidth="1"/>
    <col min="4" max="4" width="9.7109375" style="0" customWidth="1"/>
  </cols>
  <sheetData>
    <row r="1" spans="1:4" ht="15.75">
      <c r="A1" s="237" t="str">
        <f>'Date initiale'!C3</f>
        <v>Universitatea de Arhitectură și Urbanism "Ion Mincu" București</v>
      </c>
      <c r="B1" s="237"/>
      <c r="C1" s="237"/>
      <c r="D1" s="41"/>
    </row>
    <row r="2" spans="1:4" ht="15.75">
      <c r="A2" s="237" t="str">
        <f>'Date initiale'!B4&amp;" "&amp;'Date initiale'!C4</f>
        <v>Facultatea ARHITECTURA</v>
      </c>
      <c r="B2" s="237"/>
      <c r="C2" s="237"/>
      <c r="D2" s="17"/>
    </row>
    <row r="3" spans="1:4" ht="15.75">
      <c r="A3" s="237" t="str">
        <f>'Date initiale'!B5&amp;" "&amp;'Date initiale'!C5</f>
        <v>Departamentul Științe Tehnice</v>
      </c>
      <c r="B3" s="237"/>
      <c r="C3" s="237"/>
      <c r="D3" s="17"/>
    </row>
    <row r="4" spans="1:3" ht="15">
      <c r="A4" s="119" t="str">
        <f>'Date initiale'!C6&amp;", "&amp;'Date initiale'!C7</f>
        <v>GRIGOROVSCHI MIRCEA, C10</v>
      </c>
      <c r="B4" s="119"/>
      <c r="C4" s="119"/>
    </row>
    <row r="5" spans="1:3" s="179" customFormat="1" ht="15">
      <c r="A5" s="119"/>
      <c r="B5" s="119"/>
      <c r="C5" s="119"/>
    </row>
    <row r="6" spans="1:4" ht="15.75">
      <c r="A6" s="519" t="s">
        <v>111</v>
      </c>
      <c r="B6" s="519"/>
      <c r="C6" s="519"/>
      <c r="D6" s="519"/>
    </row>
    <row r="7" spans="1:4" ht="39.75" customHeight="1">
      <c r="A7" s="523" t="str">
        <f>'Descriere indicatori'!B30&amp;". "&amp;'Descriere indicatori'!C30</f>
        <v>I23. Organizator sau coordonator, congrese internaţionale / naţionale, manifestări profesionale cu caracter extracurricular, concursuri de proiecte studenţeşti în străinătate şi / în ţară, workshop-uri şi masterclass, în străinătate / în ţară </v>
      </c>
      <c r="B7" s="523"/>
      <c r="C7" s="523"/>
      <c r="D7" s="523"/>
    </row>
    <row r="8" spans="1:4" ht="15.75" customHeight="1" thickBot="1">
      <c r="A8" s="58"/>
      <c r="B8" s="58"/>
      <c r="C8" s="58"/>
      <c r="D8" s="58"/>
    </row>
    <row r="9" spans="1:6" ht="30.75" thickBot="1">
      <c r="A9" s="151" t="s">
        <v>55</v>
      </c>
      <c r="B9" s="185" t="s">
        <v>160</v>
      </c>
      <c r="C9" s="152" t="s">
        <v>81</v>
      </c>
      <c r="D9" s="265" t="s">
        <v>148</v>
      </c>
      <c r="F9" s="243" t="s">
        <v>109</v>
      </c>
    </row>
    <row r="10" spans="1:7" s="179" customFormat="1" ht="15">
      <c r="A10" s="157">
        <v>1</v>
      </c>
      <c r="B10" s="486" t="s">
        <v>501</v>
      </c>
      <c r="C10" s="158">
        <v>2013</v>
      </c>
      <c r="D10" s="326">
        <v>5</v>
      </c>
      <c r="F10" s="244" t="s">
        <v>171</v>
      </c>
      <c r="G10" s="353" t="s">
        <v>264</v>
      </c>
    </row>
    <row r="11" spans="1:6" s="179" customFormat="1" ht="21" customHeight="1">
      <c r="A11" s="159">
        <f>A10+1</f>
        <v>2</v>
      </c>
      <c r="B11" s="486" t="s">
        <v>502</v>
      </c>
      <c r="C11" s="40">
        <v>2014</v>
      </c>
      <c r="D11" s="327">
        <v>5</v>
      </c>
      <c r="F11" s="244" t="s">
        <v>173</v>
      </c>
    </row>
    <row r="12" spans="1:6" ht="15">
      <c r="A12" s="159">
        <f aca="true" t="shared" si="0" ref="A12:A19">A11+1</f>
        <v>3</v>
      </c>
      <c r="B12" s="496" t="s">
        <v>545</v>
      </c>
      <c r="C12" s="40"/>
      <c r="D12" s="327">
        <v>5</v>
      </c>
      <c r="F12" s="244" t="s">
        <v>174</v>
      </c>
    </row>
    <row r="13" spans="1:4" s="179" customFormat="1" ht="15">
      <c r="A13" s="159">
        <f t="shared" si="0"/>
        <v>4</v>
      </c>
      <c r="B13" s="481" t="s">
        <v>537</v>
      </c>
      <c r="C13" s="40">
        <v>2017</v>
      </c>
      <c r="D13" s="327">
        <v>5</v>
      </c>
    </row>
    <row r="14" spans="1:4" s="179" customFormat="1" ht="15">
      <c r="A14" s="159">
        <f t="shared" si="0"/>
        <v>5</v>
      </c>
      <c r="B14" s="481" t="s">
        <v>538</v>
      </c>
      <c r="C14" s="40">
        <v>2017</v>
      </c>
      <c r="D14" s="327">
        <v>5</v>
      </c>
    </row>
    <row r="15" spans="1:4" s="179" customFormat="1" ht="15">
      <c r="A15" s="159">
        <f t="shared" si="0"/>
        <v>6</v>
      </c>
      <c r="B15" s="481" t="s">
        <v>539</v>
      </c>
      <c r="C15" s="40">
        <v>2017</v>
      </c>
      <c r="D15" s="327">
        <v>5</v>
      </c>
    </row>
    <row r="16" spans="1:4" s="179" customFormat="1" ht="15">
      <c r="A16" s="159">
        <f t="shared" si="0"/>
        <v>7</v>
      </c>
      <c r="B16" s="481" t="s">
        <v>540</v>
      </c>
      <c r="C16" s="40">
        <v>2017</v>
      </c>
      <c r="D16" s="327">
        <v>5</v>
      </c>
    </row>
    <row r="17" spans="1:4" s="179" customFormat="1" ht="15">
      <c r="A17" s="159">
        <f t="shared" si="0"/>
        <v>8</v>
      </c>
      <c r="B17" s="481" t="s">
        <v>541</v>
      </c>
      <c r="C17" s="40" t="s">
        <v>542</v>
      </c>
      <c r="D17" s="327">
        <v>5</v>
      </c>
    </row>
    <row r="18" spans="1:4" s="179" customFormat="1" ht="15">
      <c r="A18" s="159">
        <f t="shared" si="0"/>
        <v>9</v>
      </c>
      <c r="B18" s="481" t="s">
        <v>543</v>
      </c>
      <c r="C18" s="40" t="s">
        <v>544</v>
      </c>
      <c r="D18" s="327">
        <v>5</v>
      </c>
    </row>
    <row r="19" spans="1:4" ht="15.75" thickBot="1">
      <c r="A19" s="287">
        <f t="shared" si="0"/>
        <v>10</v>
      </c>
      <c r="B19" s="486"/>
      <c r="C19" s="148"/>
      <c r="D19" s="328"/>
    </row>
    <row r="20" spans="1:4" ht="15.75" thickBot="1">
      <c r="A20" s="329"/>
      <c r="B20" s="119"/>
      <c r="C20" s="121" t="str">
        <f>"Total "&amp;LEFT(A7,3)</f>
        <v>Total I23</v>
      </c>
      <c r="D20" s="289">
        <f>SUM(D10:D19)</f>
        <v>45</v>
      </c>
    </row>
  </sheetData>
  <sheetProtection/>
  <mergeCells count="2">
    <mergeCell ref="A7:D7"/>
    <mergeCell ref="A6:D6"/>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sheetPr>
    <tabColor theme="6"/>
  </sheetPr>
  <dimension ref="A1:I20"/>
  <sheetViews>
    <sheetView zoomScalePageLayoutView="0" workbookViewId="0" topLeftCell="A1">
      <selection activeCell="M14" sqref="M14"/>
    </sheetView>
  </sheetViews>
  <sheetFormatPr defaultColWidth="9.140625" defaultRowHeight="15"/>
  <cols>
    <col min="1" max="1" width="5.140625" style="0" customWidth="1"/>
    <col min="2" max="2" width="27.57421875" style="0" customWidth="1"/>
    <col min="3" max="3" width="46.8515625" style="179" customWidth="1"/>
    <col min="4" max="4" width="30.00390625" style="179" customWidth="1"/>
    <col min="5" max="5" width="10.57421875" style="0" customWidth="1"/>
    <col min="6" max="6" width="9.7109375" style="0" customWidth="1"/>
  </cols>
  <sheetData>
    <row r="1" spans="1:5" ht="15">
      <c r="A1" s="239" t="str">
        <f>'Date initiale'!C3</f>
        <v>Universitatea de Arhitectură și Urbanism "Ion Mincu" București</v>
      </c>
      <c r="B1" s="239"/>
      <c r="C1" s="239"/>
      <c r="D1" s="239"/>
      <c r="E1" s="239"/>
    </row>
    <row r="2" spans="1:5" ht="15">
      <c r="A2" s="239" t="str">
        <f>'Date initiale'!B4&amp;" "&amp;'Date initiale'!C4</f>
        <v>Facultatea ARHITECTURA</v>
      </c>
      <c r="B2" s="239"/>
      <c r="C2" s="239"/>
      <c r="D2" s="239"/>
      <c r="E2" s="239"/>
    </row>
    <row r="3" spans="1:5" ht="15">
      <c r="A3" s="239" t="str">
        <f>'Date initiale'!B5&amp;" "&amp;'Date initiale'!C5</f>
        <v>Departamentul Științe Tehnice</v>
      </c>
      <c r="B3" s="239"/>
      <c r="C3" s="239"/>
      <c r="D3" s="239"/>
      <c r="E3" s="239"/>
    </row>
    <row r="4" spans="1:5" ht="15">
      <c r="A4" s="119" t="str">
        <f>'Date initiale'!C6&amp;", "&amp;'Date initiale'!C7</f>
        <v>GRIGOROVSCHI MIRCEA, C10</v>
      </c>
      <c r="B4" s="119"/>
      <c r="C4" s="119"/>
      <c r="D4" s="119"/>
      <c r="E4" s="119"/>
    </row>
    <row r="5" spans="1:5" s="179" customFormat="1" ht="15">
      <c r="A5" s="119"/>
      <c r="B5" s="119"/>
      <c r="C5" s="119"/>
      <c r="D5" s="119"/>
      <c r="E5" s="119"/>
    </row>
    <row r="6" ht="15.75">
      <c r="A6" s="256" t="s">
        <v>111</v>
      </c>
    </row>
    <row r="7" spans="1:6" ht="15.75">
      <c r="A7" s="523" t="str">
        <f>'Descriere indicatori'!B31&amp;". "&amp;'Descriere indicatori'!C31</f>
        <v>I24. Îndrumare de doctorat sau în co-tutelă la nivel internaţional/naţional </v>
      </c>
      <c r="B7" s="523"/>
      <c r="C7" s="523"/>
      <c r="D7" s="523"/>
      <c r="E7" s="523"/>
      <c r="F7" s="523"/>
    </row>
    <row r="8" ht="15.75" thickBot="1"/>
    <row r="9" spans="1:8" ht="30.75" thickBot="1">
      <c r="A9" s="151" t="s">
        <v>55</v>
      </c>
      <c r="B9" s="152" t="s">
        <v>154</v>
      </c>
      <c r="C9" s="152" t="s">
        <v>156</v>
      </c>
      <c r="D9" s="152" t="s">
        <v>155</v>
      </c>
      <c r="E9" s="152" t="s">
        <v>81</v>
      </c>
      <c r="F9" s="265" t="s">
        <v>148</v>
      </c>
      <c r="H9" s="243" t="s">
        <v>109</v>
      </c>
    </row>
    <row r="10" spans="1:9" ht="15">
      <c r="A10" s="157">
        <v>1</v>
      </c>
      <c r="B10" s="285"/>
      <c r="C10" s="285"/>
      <c r="D10" s="285"/>
      <c r="E10" s="158"/>
      <c r="F10" s="326"/>
      <c r="H10" s="244" t="s">
        <v>268</v>
      </c>
      <c r="I10" s="353" t="s">
        <v>269</v>
      </c>
    </row>
    <row r="11" spans="1:9" ht="15">
      <c r="A11" s="159">
        <f>A10+1</f>
        <v>2</v>
      </c>
      <c r="B11" s="274"/>
      <c r="C11" s="274"/>
      <c r="D11" s="274"/>
      <c r="E11" s="40"/>
      <c r="F11" s="327"/>
      <c r="H11" s="179"/>
      <c r="I11" s="353" t="s">
        <v>270</v>
      </c>
    </row>
    <row r="12" spans="1:6" ht="15">
      <c r="A12" s="159">
        <f aca="true" t="shared" si="0" ref="A12:A19">A11+1</f>
        <v>3</v>
      </c>
      <c r="B12" s="274"/>
      <c r="C12" s="274"/>
      <c r="D12" s="274"/>
      <c r="E12" s="40"/>
      <c r="F12" s="327"/>
    </row>
    <row r="13" spans="1:6" ht="15">
      <c r="A13" s="159">
        <f t="shared" si="0"/>
        <v>4</v>
      </c>
      <c r="B13" s="274"/>
      <c r="C13" s="274"/>
      <c r="D13" s="274"/>
      <c r="E13" s="40"/>
      <c r="F13" s="327"/>
    </row>
    <row r="14" spans="1:6" ht="15">
      <c r="A14" s="159">
        <f t="shared" si="0"/>
        <v>5</v>
      </c>
      <c r="B14" s="274"/>
      <c r="C14" s="274"/>
      <c r="D14" s="274"/>
      <c r="E14" s="40"/>
      <c r="F14" s="327"/>
    </row>
    <row r="15" spans="1:6" ht="15">
      <c r="A15" s="159">
        <f t="shared" si="0"/>
        <v>6</v>
      </c>
      <c r="B15" s="274"/>
      <c r="C15" s="274"/>
      <c r="D15" s="274"/>
      <c r="E15" s="40"/>
      <c r="F15" s="327"/>
    </row>
    <row r="16" spans="1:6" ht="15">
      <c r="A16" s="159">
        <f t="shared" si="0"/>
        <v>7</v>
      </c>
      <c r="B16" s="274"/>
      <c r="C16" s="274"/>
      <c r="D16" s="274"/>
      <c r="E16" s="40"/>
      <c r="F16" s="327"/>
    </row>
    <row r="17" spans="1:6" ht="15">
      <c r="A17" s="159">
        <f t="shared" si="0"/>
        <v>8</v>
      </c>
      <c r="B17" s="274"/>
      <c r="C17" s="274"/>
      <c r="D17" s="274"/>
      <c r="E17" s="40"/>
      <c r="F17" s="327"/>
    </row>
    <row r="18" spans="1:6" ht="15">
      <c r="A18" s="159">
        <f t="shared" si="0"/>
        <v>9</v>
      </c>
      <c r="B18" s="274"/>
      <c r="C18" s="274"/>
      <c r="D18" s="274"/>
      <c r="E18" s="40"/>
      <c r="F18" s="327"/>
    </row>
    <row r="19" spans="1:6" ht="15.75" thickBot="1">
      <c r="A19" s="287">
        <f t="shared" si="0"/>
        <v>10</v>
      </c>
      <c r="B19" s="288"/>
      <c r="C19" s="288"/>
      <c r="D19" s="288"/>
      <c r="E19" s="148"/>
      <c r="F19" s="328"/>
    </row>
    <row r="20" spans="1:6" ht="15.75" thickBot="1">
      <c r="A20" s="329"/>
      <c r="B20" s="119"/>
      <c r="C20" s="119"/>
      <c r="D20" s="119"/>
      <c r="E20" s="121" t="str">
        <f>"Total "&amp;LEFT(A7,3)</f>
        <v>Total I24</v>
      </c>
      <c r="F20" s="289">
        <f>SUM(F10:F19)</f>
        <v>0</v>
      </c>
    </row>
  </sheetData>
  <sheetProtection/>
  <mergeCells count="1">
    <mergeCell ref="A7:F7"/>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34.xml><?xml version="1.0" encoding="utf-8"?>
<worksheet xmlns="http://schemas.openxmlformats.org/spreadsheetml/2006/main" xmlns:r="http://schemas.openxmlformats.org/officeDocument/2006/relationships">
  <dimension ref="A1:AB15"/>
  <sheetViews>
    <sheetView zoomScalePageLayoutView="0" workbookViewId="0" topLeftCell="A1">
      <selection activeCell="A16" sqref="A16"/>
    </sheetView>
  </sheetViews>
  <sheetFormatPr defaultColWidth="9.140625" defaultRowHeight="15"/>
  <sheetData>
    <row r="1" spans="1:28" ht="15">
      <c r="A1" t="s">
        <v>107</v>
      </c>
      <c r="AA1" s="291" t="s">
        <v>157</v>
      </c>
      <c r="AB1" t="s">
        <v>158</v>
      </c>
    </row>
    <row r="2" ht="15">
      <c r="A2" t="s">
        <v>108</v>
      </c>
    </row>
    <row r="6" ht="15">
      <c r="A6" t="s">
        <v>143</v>
      </c>
    </row>
    <row r="7" ht="15">
      <c r="A7" t="s">
        <v>144</v>
      </c>
    </row>
    <row r="8" ht="15">
      <c r="A8" t="s">
        <v>145</v>
      </c>
    </row>
    <row r="9" ht="15">
      <c r="A9" t="s">
        <v>146</v>
      </c>
    </row>
    <row r="10" ht="15">
      <c r="A10" t="s">
        <v>147</v>
      </c>
    </row>
    <row r="13" ht="15">
      <c r="A13" t="s">
        <v>51</v>
      </c>
    </row>
    <row r="14" ht="15">
      <c r="A14" t="s">
        <v>184</v>
      </c>
    </row>
    <row r="15" ht="15">
      <c r="A15" t="s">
        <v>185</v>
      </c>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tabColor theme="4"/>
  </sheetPr>
  <dimension ref="B1:E57"/>
  <sheetViews>
    <sheetView showGridLines="0" showRowColHeaders="0" zoomScale="115" zoomScaleNormal="115" zoomScalePageLayoutView="0" workbookViewId="0" topLeftCell="A22">
      <selection activeCell="C30" sqref="C30"/>
    </sheetView>
  </sheetViews>
  <sheetFormatPr defaultColWidth="9.140625" defaultRowHeight="15"/>
  <cols>
    <col min="1" max="1" width="3.8515625" style="179" customWidth="1"/>
    <col min="2" max="2" width="9.140625" style="0" customWidth="1"/>
    <col min="3" max="3" width="55.00390625" style="0" customWidth="1"/>
    <col min="4" max="4" width="9.421875" style="71" customWidth="1"/>
    <col min="5" max="5" width="14.28125" style="0" customWidth="1"/>
  </cols>
  <sheetData>
    <row r="1" spans="2:4" ht="15">
      <c r="B1" s="85" t="s">
        <v>189</v>
      </c>
      <c r="D1"/>
    </row>
    <row r="2" spans="2:4" ht="15">
      <c r="B2" s="85"/>
      <c r="D2"/>
    </row>
    <row r="3" spans="2:5" ht="45">
      <c r="B3" s="70" t="s">
        <v>63</v>
      </c>
      <c r="C3" s="12" t="s">
        <v>17</v>
      </c>
      <c r="D3" s="70" t="s">
        <v>18</v>
      </c>
      <c r="E3" s="12" t="s">
        <v>98</v>
      </c>
    </row>
    <row r="4" spans="2:5" ht="30">
      <c r="B4" s="76" t="s">
        <v>113</v>
      </c>
      <c r="C4" s="11" t="s">
        <v>20</v>
      </c>
      <c r="D4" s="76" t="s">
        <v>198</v>
      </c>
      <c r="E4" s="73" t="s">
        <v>99</v>
      </c>
    </row>
    <row r="5" spans="2:5" ht="15">
      <c r="B5" s="76" t="s">
        <v>114</v>
      </c>
      <c r="C5" s="11" t="s">
        <v>22</v>
      </c>
      <c r="D5" s="76" t="s">
        <v>199</v>
      </c>
      <c r="E5" s="73" t="s">
        <v>16</v>
      </c>
    </row>
    <row r="6" spans="2:5" ht="30">
      <c r="B6" s="76" t="s">
        <v>115</v>
      </c>
      <c r="C6" s="30" t="s">
        <v>24</v>
      </c>
      <c r="D6" s="76" t="s">
        <v>200</v>
      </c>
      <c r="E6" s="73" t="s">
        <v>25</v>
      </c>
    </row>
    <row r="7" spans="2:5" ht="15">
      <c r="B7" s="76" t="s">
        <v>116</v>
      </c>
      <c r="C7" s="11" t="s">
        <v>201</v>
      </c>
      <c r="D7" s="76" t="s">
        <v>200</v>
      </c>
      <c r="E7" s="73" t="s">
        <v>27</v>
      </c>
    </row>
    <row r="8" spans="2:5" s="54" customFormat="1" ht="60">
      <c r="B8" s="76" t="s">
        <v>117</v>
      </c>
      <c r="C8" s="73" t="s">
        <v>202</v>
      </c>
      <c r="D8" s="76" t="s">
        <v>200</v>
      </c>
      <c r="E8" s="73" t="s">
        <v>27</v>
      </c>
    </row>
    <row r="9" spans="2:5" ht="30" customHeight="1">
      <c r="B9" s="76" t="s">
        <v>118</v>
      </c>
      <c r="C9" s="15" t="s">
        <v>203</v>
      </c>
      <c r="D9" s="76" t="s">
        <v>204</v>
      </c>
      <c r="E9" s="73" t="s">
        <v>27</v>
      </c>
    </row>
    <row r="10" spans="2:5" ht="30" customHeight="1">
      <c r="B10" s="76" t="s">
        <v>119</v>
      </c>
      <c r="C10" s="15" t="s">
        <v>205</v>
      </c>
      <c r="D10" s="76" t="s">
        <v>204</v>
      </c>
      <c r="E10" s="73" t="s">
        <v>27</v>
      </c>
    </row>
    <row r="11" spans="2:5" ht="30">
      <c r="B11" s="76" t="s">
        <v>120</v>
      </c>
      <c r="C11" s="15" t="s">
        <v>206</v>
      </c>
      <c r="D11" s="76" t="s">
        <v>200</v>
      </c>
      <c r="E11" s="73" t="s">
        <v>32</v>
      </c>
    </row>
    <row r="12" spans="2:5" ht="30">
      <c r="B12" s="76" t="s">
        <v>121</v>
      </c>
      <c r="C12" s="11" t="s">
        <v>207</v>
      </c>
      <c r="D12" s="76" t="s">
        <v>208</v>
      </c>
      <c r="E12" s="73" t="s">
        <v>32</v>
      </c>
    </row>
    <row r="13" spans="2:5" ht="62.25" customHeight="1">
      <c r="B13" s="76" t="s">
        <v>122</v>
      </c>
      <c r="C13" s="72" t="s">
        <v>209</v>
      </c>
      <c r="D13" s="76" t="s">
        <v>210</v>
      </c>
      <c r="E13" s="73" t="s">
        <v>35</v>
      </c>
    </row>
    <row r="14" spans="2:5" ht="60">
      <c r="B14" s="77" t="s">
        <v>123</v>
      </c>
      <c r="C14" s="15" t="s">
        <v>211</v>
      </c>
      <c r="D14" s="76" t="s">
        <v>212</v>
      </c>
      <c r="E14" s="73" t="s">
        <v>37</v>
      </c>
    </row>
    <row r="15" spans="2:5" ht="76.5" customHeight="1">
      <c r="B15" s="78"/>
      <c r="C15" s="15" t="s">
        <v>213</v>
      </c>
      <c r="D15" s="76" t="s">
        <v>214</v>
      </c>
      <c r="E15" s="73" t="s">
        <v>38</v>
      </c>
    </row>
    <row r="16" spans="2:5" ht="30">
      <c r="B16" s="79"/>
      <c r="C16" s="34" t="s">
        <v>215</v>
      </c>
      <c r="D16" s="76" t="s">
        <v>216</v>
      </c>
      <c r="E16" s="73" t="s">
        <v>39</v>
      </c>
    </row>
    <row r="17" spans="2:5" ht="90" customHeight="1">
      <c r="B17" s="76" t="s">
        <v>124</v>
      </c>
      <c r="C17" s="15" t="s">
        <v>217</v>
      </c>
      <c r="D17" s="76" t="s">
        <v>218</v>
      </c>
      <c r="E17" s="73" t="s">
        <v>59</v>
      </c>
    </row>
    <row r="18" spans="2:5" ht="61.5" customHeight="1">
      <c r="B18" s="76" t="s">
        <v>125</v>
      </c>
      <c r="C18" s="15" t="s">
        <v>219</v>
      </c>
      <c r="D18" s="76" t="s">
        <v>220</v>
      </c>
      <c r="E18" s="73" t="s">
        <v>59</v>
      </c>
    </row>
    <row r="19" spans="2:5" ht="75" customHeight="1">
      <c r="B19" s="505" t="s">
        <v>126</v>
      </c>
      <c r="C19" s="11" t="s">
        <v>221</v>
      </c>
      <c r="D19" s="76" t="s">
        <v>222</v>
      </c>
      <c r="E19" s="73" t="s">
        <v>59</v>
      </c>
    </row>
    <row r="20" spans="2:5" ht="45">
      <c r="B20" s="506"/>
      <c r="C20" s="11" t="s">
        <v>223</v>
      </c>
      <c r="D20" s="76" t="s">
        <v>224</v>
      </c>
      <c r="E20" s="73" t="s">
        <v>59</v>
      </c>
    </row>
    <row r="21" spans="2:5" ht="60">
      <c r="B21" s="211"/>
      <c r="C21" s="11" t="s">
        <v>62</v>
      </c>
      <c r="D21" s="76" t="s">
        <v>225</v>
      </c>
      <c r="E21" s="73" t="s">
        <v>59</v>
      </c>
    </row>
    <row r="22" spans="2:5" s="179" customFormat="1" ht="75">
      <c r="B22" s="76" t="s">
        <v>0</v>
      </c>
      <c r="C22" s="11" t="s">
        <v>226</v>
      </c>
      <c r="D22" s="76" t="s">
        <v>227</v>
      </c>
      <c r="E22" s="73" t="s">
        <v>59</v>
      </c>
    </row>
    <row r="23" spans="2:5" ht="135.75" customHeight="1">
      <c r="B23" s="82" t="s">
        <v>127</v>
      </c>
      <c r="C23" s="80" t="s">
        <v>228</v>
      </c>
      <c r="D23" s="81" t="s">
        <v>229</v>
      </c>
      <c r="E23" s="80" t="s">
        <v>230</v>
      </c>
    </row>
    <row r="24" spans="2:5" ht="60">
      <c r="B24" s="79" t="s">
        <v>128</v>
      </c>
      <c r="C24" s="66" t="s">
        <v>231</v>
      </c>
      <c r="D24" s="79" t="s">
        <v>232</v>
      </c>
      <c r="E24" s="75" t="s">
        <v>65</v>
      </c>
    </row>
    <row r="25" spans="2:5" ht="75">
      <c r="B25" s="76" t="s">
        <v>129</v>
      </c>
      <c r="C25" s="15" t="s">
        <v>233</v>
      </c>
      <c r="D25" s="76" t="s">
        <v>234</v>
      </c>
      <c r="E25" s="73" t="s">
        <v>67</v>
      </c>
    </row>
    <row r="26" spans="2:5" ht="106.5" customHeight="1">
      <c r="B26" s="76" t="s">
        <v>130</v>
      </c>
      <c r="C26" s="84" t="s">
        <v>235</v>
      </c>
      <c r="D26" s="76" t="s">
        <v>100</v>
      </c>
      <c r="E26" s="73" t="s">
        <v>41</v>
      </c>
    </row>
    <row r="27" spans="2:5" ht="45">
      <c r="B27" s="76" t="s">
        <v>131</v>
      </c>
      <c r="C27" s="83" t="s">
        <v>236</v>
      </c>
      <c r="D27" s="76" t="s">
        <v>237</v>
      </c>
      <c r="E27" s="73" t="s">
        <v>43</v>
      </c>
    </row>
    <row r="28" spans="2:5" ht="30">
      <c r="B28" s="76" t="s">
        <v>132</v>
      </c>
      <c r="C28" s="75" t="s">
        <v>238</v>
      </c>
      <c r="D28" s="76" t="s">
        <v>234</v>
      </c>
      <c r="E28" s="73" t="s">
        <v>43</v>
      </c>
    </row>
    <row r="29" spans="2:5" ht="107.25" customHeight="1">
      <c r="B29" s="76" t="s">
        <v>133</v>
      </c>
      <c r="C29" s="74" t="s">
        <v>266</v>
      </c>
      <c r="D29" s="76" t="s">
        <v>101</v>
      </c>
      <c r="E29" s="73" t="s">
        <v>46</v>
      </c>
    </row>
    <row r="30" spans="2:5" ht="75">
      <c r="B30" s="76" t="s">
        <v>134</v>
      </c>
      <c r="C30" s="73" t="s">
        <v>239</v>
      </c>
      <c r="D30" s="76" t="s">
        <v>240</v>
      </c>
      <c r="E30" s="73" t="s">
        <v>41</v>
      </c>
    </row>
    <row r="31" spans="2:5" ht="75">
      <c r="B31" s="76" t="s">
        <v>241</v>
      </c>
      <c r="C31" s="73" t="s">
        <v>49</v>
      </c>
      <c r="D31" s="76" t="s">
        <v>242</v>
      </c>
      <c r="E31" s="73" t="s">
        <v>243</v>
      </c>
    </row>
    <row r="33" spans="2:5" s="179" customFormat="1" ht="15">
      <c r="B33" s="510" t="s">
        <v>195</v>
      </c>
      <c r="C33" s="508"/>
      <c r="D33" s="508"/>
      <c r="E33" s="508"/>
    </row>
    <row r="34" spans="2:5" s="179" customFormat="1" ht="15">
      <c r="B34" s="508"/>
      <c r="C34" s="508"/>
      <c r="D34" s="508"/>
      <c r="E34" s="508"/>
    </row>
    <row r="35" spans="2:5" s="179" customFormat="1" ht="15">
      <c r="B35" s="508"/>
      <c r="C35" s="508"/>
      <c r="D35" s="508"/>
      <c r="E35" s="508"/>
    </row>
    <row r="36" spans="2:5" s="179" customFormat="1" ht="15">
      <c r="B36" s="508"/>
      <c r="C36" s="508"/>
      <c r="D36" s="508"/>
      <c r="E36" s="508"/>
    </row>
    <row r="37" spans="2:5" s="179" customFormat="1" ht="15">
      <c r="B37" s="508"/>
      <c r="C37" s="508"/>
      <c r="D37" s="508"/>
      <c r="E37" s="508"/>
    </row>
    <row r="38" spans="2:5" s="179" customFormat="1" ht="15">
      <c r="B38" s="508"/>
      <c r="C38" s="508"/>
      <c r="D38" s="508"/>
      <c r="E38" s="508"/>
    </row>
    <row r="39" spans="2:5" s="179" customFormat="1" ht="15">
      <c r="B39" s="508"/>
      <c r="C39" s="508"/>
      <c r="D39" s="508"/>
      <c r="E39" s="508"/>
    </row>
    <row r="40" spans="2:5" s="179" customFormat="1" ht="128.25" customHeight="1">
      <c r="B40" s="508"/>
      <c r="C40" s="508"/>
      <c r="D40" s="508"/>
      <c r="E40" s="508"/>
    </row>
    <row r="41" spans="2:5" s="179" customFormat="1" ht="15">
      <c r="B41" s="509" t="s">
        <v>193</v>
      </c>
      <c r="C41" s="509"/>
      <c r="D41" s="509"/>
      <c r="E41" s="509"/>
    </row>
    <row r="42" spans="2:5" ht="48.75" customHeight="1">
      <c r="B42" s="507" t="s">
        <v>50</v>
      </c>
      <c r="C42" s="507"/>
      <c r="D42" s="507"/>
      <c r="E42" s="507"/>
    </row>
    <row r="43" spans="2:5" ht="64.5" customHeight="1">
      <c r="B43" s="507" t="s">
        <v>190</v>
      </c>
      <c r="C43" s="507"/>
      <c r="D43" s="507"/>
      <c r="E43" s="507"/>
    </row>
    <row r="44" spans="2:5" ht="59.25" customHeight="1">
      <c r="B44" s="507" t="s">
        <v>191</v>
      </c>
      <c r="C44" s="507"/>
      <c r="D44" s="507"/>
      <c r="E44" s="507"/>
    </row>
    <row r="45" spans="2:5" s="179" customFormat="1" ht="46.5" customHeight="1">
      <c r="B45" s="507" t="s">
        <v>192</v>
      </c>
      <c r="C45" s="507"/>
      <c r="D45" s="507"/>
      <c r="E45" s="507"/>
    </row>
    <row r="46" spans="2:5" ht="32.25" customHeight="1">
      <c r="B46" s="508" t="s">
        <v>194</v>
      </c>
      <c r="C46" s="508"/>
      <c r="D46" s="508"/>
      <c r="E46" s="508"/>
    </row>
    <row r="47" spans="2:5" ht="15">
      <c r="B47" s="510" t="s">
        <v>181</v>
      </c>
      <c r="C47" s="508"/>
      <c r="D47" s="508"/>
      <c r="E47" s="508"/>
    </row>
    <row r="48" spans="2:5" ht="15">
      <c r="B48" s="508"/>
      <c r="C48" s="508"/>
      <c r="D48" s="508"/>
      <c r="E48" s="508"/>
    </row>
    <row r="49" spans="2:5" ht="15">
      <c r="B49" s="508"/>
      <c r="C49" s="508"/>
      <c r="D49" s="508"/>
      <c r="E49" s="508"/>
    </row>
    <row r="50" spans="2:5" ht="15">
      <c r="B50" s="508"/>
      <c r="C50" s="508"/>
      <c r="D50" s="508"/>
      <c r="E50" s="508"/>
    </row>
    <row r="51" spans="2:5" ht="15">
      <c r="B51" s="508"/>
      <c r="C51" s="508"/>
      <c r="D51" s="508"/>
      <c r="E51" s="508"/>
    </row>
    <row r="52" spans="2:5" ht="15">
      <c r="B52" s="508"/>
      <c r="C52" s="508"/>
      <c r="D52" s="508"/>
      <c r="E52" s="508"/>
    </row>
    <row r="53" spans="2:5" ht="15">
      <c r="B53" s="508"/>
      <c r="C53" s="508"/>
      <c r="D53" s="508"/>
      <c r="E53" s="508"/>
    </row>
    <row r="54" spans="2:5" ht="114" customHeight="1">
      <c r="B54" s="508"/>
      <c r="C54" s="508"/>
      <c r="D54" s="508"/>
      <c r="E54" s="508"/>
    </row>
    <row r="56" ht="15">
      <c r="B56" s="353" t="s">
        <v>196</v>
      </c>
    </row>
    <row r="57" spans="2:5" ht="63" customHeight="1">
      <c r="B57" s="511" t="s">
        <v>197</v>
      </c>
      <c r="C57" s="512"/>
      <c r="D57" s="512"/>
      <c r="E57" s="512"/>
    </row>
    <row r="62" ht="86.25" customHeight="1"/>
  </sheetData>
  <sheetProtection sheet="1" objects="1" scenarios="1"/>
  <mergeCells count="10">
    <mergeCell ref="B19:B20"/>
    <mergeCell ref="B45:E45"/>
    <mergeCell ref="B46:E46"/>
    <mergeCell ref="B41:E41"/>
    <mergeCell ref="B33:E40"/>
    <mergeCell ref="B57:E57"/>
    <mergeCell ref="B43:E43"/>
    <mergeCell ref="B47:E54"/>
    <mergeCell ref="B42:E42"/>
    <mergeCell ref="B44:E44"/>
  </mergeCells>
  <printOptions/>
  <pageMargins left="0.5905511811023623" right="0.5905511811023623" top="0.7874015748031497" bottom="0.7874015748031497"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4"/>
  </sheetPr>
  <dimension ref="A1:H7"/>
  <sheetViews>
    <sheetView showGridLines="0" showRowColHeaders="0" zoomScalePageLayoutView="0" workbookViewId="0" topLeftCell="A1">
      <selection activeCell="D18" sqref="D18"/>
    </sheetView>
  </sheetViews>
  <sheetFormatPr defaultColWidth="9.140625" defaultRowHeight="15"/>
  <cols>
    <col min="2" max="2" width="46.57421875" style="0" customWidth="1"/>
    <col min="3" max="4" width="14.28125" style="0" customWidth="1"/>
  </cols>
  <sheetData>
    <row r="1" ht="15">
      <c r="A1" s="85" t="s">
        <v>104</v>
      </c>
    </row>
    <row r="3" spans="1:8" ht="64.5" customHeight="1">
      <c r="A3" s="87" t="s">
        <v>2</v>
      </c>
      <c r="B3" s="86" t="s">
        <v>1</v>
      </c>
      <c r="C3" s="88" t="s">
        <v>3</v>
      </c>
      <c r="D3" s="88" t="s">
        <v>4</v>
      </c>
      <c r="E3" s="1"/>
      <c r="F3" s="1"/>
      <c r="G3" s="1"/>
      <c r="H3" s="1"/>
    </row>
    <row r="4" spans="1:4" ht="15">
      <c r="A4" s="19" t="s">
        <v>5</v>
      </c>
      <c r="B4" s="13" t="s">
        <v>244</v>
      </c>
      <c r="C4" s="19" t="s">
        <v>10</v>
      </c>
      <c r="D4" s="19" t="s">
        <v>13</v>
      </c>
    </row>
    <row r="5" spans="1:4" ht="15">
      <c r="A5" s="19" t="s">
        <v>6</v>
      </c>
      <c r="B5" s="13" t="s">
        <v>245</v>
      </c>
      <c r="C5" s="19" t="s">
        <v>10</v>
      </c>
      <c r="D5" s="19" t="s">
        <v>13</v>
      </c>
    </row>
    <row r="6" spans="1:4" ht="15">
      <c r="A6" s="19" t="s">
        <v>7</v>
      </c>
      <c r="B6" s="13" t="s">
        <v>9</v>
      </c>
      <c r="C6" s="19" t="s">
        <v>11</v>
      </c>
      <c r="D6" s="19" t="s">
        <v>14</v>
      </c>
    </row>
    <row r="7" spans="1:4" ht="15">
      <c r="A7" s="355" t="s">
        <v>8</v>
      </c>
      <c r="B7" s="354" t="s">
        <v>246</v>
      </c>
      <c r="C7" s="355" t="s">
        <v>12</v>
      </c>
      <c r="D7" s="355" t="s">
        <v>15</v>
      </c>
    </row>
    <row r="11" ht="13.5" customHeight="1"/>
    <row r="12" ht="15" hidden="1"/>
    <row r="13" ht="15" hidden="1"/>
    <row r="14" ht="15" hidden="1"/>
    <row r="15" ht="15" hidden="1"/>
    <row r="16" ht="15" hidden="1"/>
    <row r="18" ht="20.25" customHeight="1"/>
  </sheetData>
  <sheetProtection/>
  <printOptions/>
  <pageMargins left="0.7874015748031497" right="0.5905511811023623" top="0.7874015748031497" bottom="0.7874015748031497"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6"/>
  </sheetPr>
  <dimension ref="A1:AE22"/>
  <sheetViews>
    <sheetView zoomScalePageLayoutView="0" workbookViewId="0" topLeftCell="A1">
      <selection activeCell="D13" sqref="D13"/>
    </sheetView>
  </sheetViews>
  <sheetFormatPr defaultColWidth="9.140625" defaultRowHeight="15"/>
  <cols>
    <col min="1" max="1" width="5.140625" style="0" customWidth="1"/>
    <col min="2" max="2" width="21.57421875" style="0" bestFit="1" customWidth="1"/>
    <col min="3" max="3" width="27.140625" style="0" customWidth="1"/>
    <col min="4" max="4" width="21.421875" style="0" customWidth="1"/>
    <col min="5" max="5" width="16.00390625" style="0" customWidth="1"/>
    <col min="6" max="6" width="6.8515625" style="0" customWidth="1"/>
    <col min="7" max="7" width="10.00390625" style="0" customWidth="1"/>
    <col min="8" max="8" width="10.7109375" style="0" customWidth="1"/>
    <col min="9" max="9" width="9.421875" style="0" customWidth="1"/>
  </cols>
  <sheetData>
    <row r="1" spans="1:9" ht="15.75">
      <c r="A1" s="237" t="str">
        <f>'Date initiale'!C3</f>
        <v>Universitatea de Arhitectură și Urbanism "Ion Mincu" București</v>
      </c>
      <c r="B1" s="237"/>
      <c r="C1" s="237"/>
      <c r="D1" s="2"/>
      <c r="E1" s="2"/>
      <c r="F1" s="3"/>
      <c r="G1" s="3"/>
      <c r="H1" s="3"/>
      <c r="I1" s="3"/>
    </row>
    <row r="2" spans="1:9" ht="15.75">
      <c r="A2" s="237" t="str">
        <f>'Date initiale'!B4&amp;" "&amp;'Date initiale'!C4</f>
        <v>Facultatea ARHITECTURA</v>
      </c>
      <c r="B2" s="237"/>
      <c r="C2" s="237"/>
      <c r="D2" s="2"/>
      <c r="E2" s="2"/>
      <c r="F2" s="3"/>
      <c r="G2" s="3"/>
      <c r="H2" s="3"/>
      <c r="I2" s="3"/>
    </row>
    <row r="3" spans="1:9" ht="15.75">
      <c r="A3" s="237" t="str">
        <f>'Date initiale'!B5&amp;" "&amp;'Date initiale'!C5</f>
        <v>Departamentul Științe Tehnice</v>
      </c>
      <c r="B3" s="237"/>
      <c r="C3" s="237"/>
      <c r="D3" s="2"/>
      <c r="E3" s="2"/>
      <c r="F3" s="2"/>
      <c r="G3" s="2"/>
      <c r="H3" s="2"/>
      <c r="I3" s="2"/>
    </row>
    <row r="4" spans="1:9" ht="15.75">
      <c r="A4" s="514" t="str">
        <f>'Date initiale'!C6&amp;", "&amp;'Date initiale'!C7</f>
        <v>GRIGOROVSCHI MIRCEA, C10</v>
      </c>
      <c r="B4" s="514"/>
      <c r="C4" s="514"/>
      <c r="D4" s="2"/>
      <c r="E4" s="2"/>
      <c r="F4" s="3"/>
      <c r="G4" s="3"/>
      <c r="H4" s="3"/>
      <c r="I4" s="3"/>
    </row>
    <row r="5" spans="1:9" s="179" customFormat="1" ht="15.75">
      <c r="A5" s="238"/>
      <c r="B5" s="238"/>
      <c r="C5" s="238"/>
      <c r="D5" s="2"/>
      <c r="E5" s="2"/>
      <c r="F5" s="3"/>
      <c r="G5" s="3"/>
      <c r="H5" s="3"/>
      <c r="I5" s="3"/>
    </row>
    <row r="6" spans="1:9" ht="15.75">
      <c r="A6" s="513" t="s">
        <v>111</v>
      </c>
      <c r="B6" s="513"/>
      <c r="C6" s="513"/>
      <c r="D6" s="513"/>
      <c r="E6" s="513"/>
      <c r="F6" s="513"/>
      <c r="G6" s="513"/>
      <c r="H6" s="513"/>
      <c r="I6" s="513"/>
    </row>
    <row r="7" spans="1:9" ht="15.75">
      <c r="A7" s="513" t="str">
        <f>'Descriere indicatori'!B4&amp;". "&amp;'Descriere indicatori'!C4</f>
        <v>I1. Cărţi de autor/capitole publicate la edituri cu prestigiu internaţional* </v>
      </c>
      <c r="B7" s="513"/>
      <c r="C7" s="513"/>
      <c r="D7" s="513"/>
      <c r="E7" s="513"/>
      <c r="F7" s="513"/>
      <c r="G7" s="513"/>
      <c r="H7" s="513"/>
      <c r="I7" s="513"/>
    </row>
    <row r="8" spans="1:9" ht="16.5" thickBot="1">
      <c r="A8" s="37"/>
      <c r="B8" s="37"/>
      <c r="C8" s="37"/>
      <c r="D8" s="37"/>
      <c r="E8" s="37"/>
      <c r="F8" s="37"/>
      <c r="G8" s="37"/>
      <c r="H8" s="37"/>
      <c r="I8" s="37"/>
    </row>
    <row r="9" spans="1:31" s="6" customFormat="1" ht="60.75" thickBot="1">
      <c r="A9" s="184" t="s">
        <v>55</v>
      </c>
      <c r="B9" s="185" t="s">
        <v>83</v>
      </c>
      <c r="C9" s="185" t="s">
        <v>176</v>
      </c>
      <c r="D9" s="185" t="s">
        <v>85</v>
      </c>
      <c r="E9" s="185" t="s">
        <v>86</v>
      </c>
      <c r="F9" s="186" t="s">
        <v>87</v>
      </c>
      <c r="G9" s="185" t="s">
        <v>88</v>
      </c>
      <c r="H9" s="185" t="s">
        <v>89</v>
      </c>
      <c r="I9" s="187" t="s">
        <v>90</v>
      </c>
      <c r="J9" s="4"/>
      <c r="K9" s="243" t="s">
        <v>109</v>
      </c>
      <c r="L9" s="5"/>
      <c r="M9" s="5"/>
      <c r="N9" s="5"/>
      <c r="O9" s="5"/>
      <c r="P9" s="5"/>
      <c r="Q9" s="5"/>
      <c r="R9" s="5"/>
      <c r="S9" s="5"/>
      <c r="T9" s="5"/>
      <c r="U9" s="5"/>
      <c r="V9" s="5"/>
      <c r="W9" s="5"/>
      <c r="X9" s="5"/>
      <c r="Y9" s="5"/>
      <c r="Z9" s="5"/>
      <c r="AA9" s="5"/>
      <c r="AB9" s="5"/>
      <c r="AC9" s="5"/>
      <c r="AD9" s="5"/>
      <c r="AE9" s="5"/>
    </row>
    <row r="10" spans="1:31" s="6" customFormat="1" ht="30">
      <c r="A10" s="105">
        <v>1</v>
      </c>
      <c r="B10" s="106" t="s">
        <v>280</v>
      </c>
      <c r="C10" s="358" t="s">
        <v>279</v>
      </c>
      <c r="D10" s="106" t="s">
        <v>278</v>
      </c>
      <c r="E10" s="107" t="s">
        <v>276</v>
      </c>
      <c r="F10" s="108">
        <v>2014</v>
      </c>
      <c r="G10" s="108"/>
      <c r="H10" s="108" t="s">
        <v>277</v>
      </c>
      <c r="I10" s="297">
        <v>20</v>
      </c>
      <c r="J10" s="8"/>
      <c r="K10" s="244" t="s">
        <v>110</v>
      </c>
      <c r="L10" s="356" t="s">
        <v>247</v>
      </c>
      <c r="M10" s="9"/>
      <c r="N10" s="9"/>
      <c r="O10" s="9"/>
      <c r="P10" s="9"/>
      <c r="Q10" s="9"/>
      <c r="R10" s="9"/>
      <c r="S10" s="9"/>
      <c r="T10" s="9"/>
      <c r="U10" s="10"/>
      <c r="V10" s="10"/>
      <c r="W10" s="10"/>
      <c r="X10" s="10"/>
      <c r="Y10" s="10"/>
      <c r="Z10" s="10"/>
      <c r="AA10" s="10"/>
      <c r="AB10" s="10"/>
      <c r="AC10" s="10"/>
      <c r="AD10" s="10"/>
      <c r="AE10" s="10"/>
    </row>
    <row r="11" spans="1:31" s="6" customFormat="1" ht="15.75">
      <c r="A11" s="109">
        <f>A10+1</f>
        <v>2</v>
      </c>
      <c r="B11" s="110"/>
      <c r="C11" s="111"/>
      <c r="D11" s="110"/>
      <c r="E11" s="112"/>
      <c r="F11" s="113"/>
      <c r="G11" s="114"/>
      <c r="H11" s="114"/>
      <c r="I11" s="298"/>
      <c r="J11" s="8"/>
      <c r="K11" s="242"/>
      <c r="L11" s="9"/>
      <c r="M11" s="9"/>
      <c r="N11" s="9"/>
      <c r="O11" s="9"/>
      <c r="P11" s="9"/>
      <c r="Q11" s="9"/>
      <c r="R11" s="9"/>
      <c r="S11" s="9"/>
      <c r="T11" s="9"/>
      <c r="U11" s="10"/>
      <c r="V11" s="10"/>
      <c r="W11" s="10"/>
      <c r="X11" s="10"/>
      <c r="Y11" s="10"/>
      <c r="Z11" s="10"/>
      <c r="AA11" s="10"/>
      <c r="AB11" s="10"/>
      <c r="AC11" s="10"/>
      <c r="AD11" s="10"/>
      <c r="AE11" s="10"/>
    </row>
    <row r="12" spans="1:31" s="6" customFormat="1" ht="15.75">
      <c r="A12" s="109">
        <f aca="true" t="shared" si="0" ref="A12:A19">A11+1</f>
        <v>3</v>
      </c>
      <c r="B12" s="111"/>
      <c r="C12" s="111"/>
      <c r="D12" s="111"/>
      <c r="E12" s="112"/>
      <c r="F12" s="113"/>
      <c r="G12" s="114"/>
      <c r="H12" s="114"/>
      <c r="I12" s="298"/>
      <c r="J12" s="8"/>
      <c r="K12" s="9"/>
      <c r="L12" s="9"/>
      <c r="M12" s="9"/>
      <c r="N12" s="9"/>
      <c r="O12" s="9"/>
      <c r="P12" s="9"/>
      <c r="Q12" s="9"/>
      <c r="R12" s="9"/>
      <c r="S12" s="9"/>
      <c r="T12" s="9"/>
      <c r="U12" s="10"/>
      <c r="V12" s="10"/>
      <c r="W12" s="10"/>
      <c r="X12" s="10"/>
      <c r="Y12" s="10"/>
      <c r="Z12" s="10"/>
      <c r="AA12" s="10"/>
      <c r="AB12" s="10"/>
      <c r="AC12" s="10"/>
      <c r="AD12" s="10"/>
      <c r="AE12" s="10"/>
    </row>
    <row r="13" spans="1:31" s="6" customFormat="1" ht="15.75">
      <c r="A13" s="109">
        <f t="shared" si="0"/>
        <v>4</v>
      </c>
      <c r="B13" s="110"/>
      <c r="C13" s="111"/>
      <c r="D13" s="110"/>
      <c r="E13" s="112"/>
      <c r="F13" s="113"/>
      <c r="G13" s="114"/>
      <c r="H13" s="114"/>
      <c r="I13" s="298"/>
      <c r="J13" s="8"/>
      <c r="K13" s="9"/>
      <c r="L13" s="9"/>
      <c r="M13" s="9"/>
      <c r="N13" s="9"/>
      <c r="O13" s="9"/>
      <c r="P13" s="9"/>
      <c r="Q13" s="9"/>
      <c r="R13" s="9"/>
      <c r="S13" s="9"/>
      <c r="T13" s="9"/>
      <c r="U13" s="10"/>
      <c r="V13" s="10"/>
      <c r="W13" s="10"/>
      <c r="X13" s="10"/>
      <c r="Y13" s="10"/>
      <c r="Z13" s="10"/>
      <c r="AA13" s="10"/>
      <c r="AB13" s="10"/>
      <c r="AC13" s="10"/>
      <c r="AD13" s="10"/>
      <c r="AE13" s="10"/>
    </row>
    <row r="14" spans="1:31" s="6" customFormat="1" ht="15.75">
      <c r="A14" s="109">
        <f t="shared" si="0"/>
        <v>5</v>
      </c>
      <c r="B14" s="111"/>
      <c r="C14" s="111"/>
      <c r="D14" s="111"/>
      <c r="E14" s="112"/>
      <c r="F14" s="113"/>
      <c r="G14" s="114"/>
      <c r="H14" s="114"/>
      <c r="I14" s="298"/>
      <c r="J14" s="8"/>
      <c r="K14" s="9"/>
      <c r="L14" s="9"/>
      <c r="M14" s="9"/>
      <c r="N14" s="9"/>
      <c r="O14" s="9"/>
      <c r="P14" s="9"/>
      <c r="Q14" s="9"/>
      <c r="R14" s="9"/>
      <c r="S14" s="9"/>
      <c r="T14" s="9"/>
      <c r="U14" s="10"/>
      <c r="V14" s="10"/>
      <c r="W14" s="10"/>
      <c r="X14" s="10"/>
      <c r="Y14" s="10"/>
      <c r="Z14" s="10"/>
      <c r="AA14" s="10"/>
      <c r="AB14" s="10"/>
      <c r="AC14" s="10"/>
      <c r="AD14" s="10"/>
      <c r="AE14" s="10"/>
    </row>
    <row r="15" spans="1:31" s="6" customFormat="1" ht="15.75">
      <c r="A15" s="109">
        <f t="shared" si="0"/>
        <v>6</v>
      </c>
      <c r="B15" s="111"/>
      <c r="C15" s="111"/>
      <c r="D15" s="111"/>
      <c r="E15" s="112"/>
      <c r="F15" s="113"/>
      <c r="G15" s="114"/>
      <c r="H15" s="114"/>
      <c r="I15" s="298"/>
      <c r="J15" s="8"/>
      <c r="K15" s="9"/>
      <c r="L15" s="9"/>
      <c r="M15" s="9"/>
      <c r="N15" s="9"/>
      <c r="O15" s="9"/>
      <c r="P15" s="9"/>
      <c r="Q15" s="9"/>
      <c r="R15" s="9"/>
      <c r="S15" s="9"/>
      <c r="T15" s="9"/>
      <c r="U15" s="10"/>
      <c r="V15" s="10"/>
      <c r="W15" s="10"/>
      <c r="X15" s="10"/>
      <c r="Y15" s="10"/>
      <c r="Z15" s="10"/>
      <c r="AA15" s="10"/>
      <c r="AB15" s="10"/>
      <c r="AC15" s="10"/>
      <c r="AD15" s="10"/>
      <c r="AE15" s="10"/>
    </row>
    <row r="16" spans="1:31" s="6" customFormat="1" ht="15.75">
      <c r="A16" s="109">
        <f t="shared" si="0"/>
        <v>7</v>
      </c>
      <c r="B16" s="110"/>
      <c r="C16" s="111"/>
      <c r="D16" s="110"/>
      <c r="E16" s="112"/>
      <c r="F16" s="113"/>
      <c r="G16" s="114"/>
      <c r="H16" s="114"/>
      <c r="I16" s="298"/>
      <c r="J16" s="8"/>
      <c r="K16" s="9"/>
      <c r="L16" s="9"/>
      <c r="M16" s="9"/>
      <c r="N16" s="9"/>
      <c r="O16" s="9"/>
      <c r="P16" s="9"/>
      <c r="Q16" s="9"/>
      <c r="R16" s="9"/>
      <c r="S16" s="9"/>
      <c r="T16" s="9"/>
      <c r="U16" s="10"/>
      <c r="V16" s="10"/>
      <c r="W16" s="10"/>
      <c r="X16" s="10"/>
      <c r="Y16" s="10"/>
      <c r="Z16" s="10"/>
      <c r="AA16" s="10"/>
      <c r="AB16" s="10"/>
      <c r="AC16" s="10"/>
      <c r="AD16" s="10"/>
      <c r="AE16" s="10"/>
    </row>
    <row r="17" spans="1:31" s="6" customFormat="1" ht="15.75">
      <c r="A17" s="109">
        <f t="shared" si="0"/>
        <v>8</v>
      </c>
      <c r="B17" s="111"/>
      <c r="C17" s="111"/>
      <c r="D17" s="111"/>
      <c r="E17" s="112"/>
      <c r="F17" s="113"/>
      <c r="G17" s="114"/>
      <c r="H17" s="114"/>
      <c r="I17" s="298"/>
      <c r="J17" s="8"/>
      <c r="K17" s="9"/>
      <c r="L17" s="9"/>
      <c r="M17" s="9"/>
      <c r="N17" s="9"/>
      <c r="O17" s="9"/>
      <c r="P17" s="9"/>
      <c r="Q17" s="9"/>
      <c r="R17" s="9"/>
      <c r="S17" s="9"/>
      <c r="T17" s="9"/>
      <c r="U17" s="10"/>
      <c r="V17" s="10"/>
      <c r="W17" s="10"/>
      <c r="X17" s="10"/>
      <c r="Y17" s="10"/>
      <c r="Z17" s="10"/>
      <c r="AA17" s="10"/>
      <c r="AB17" s="10"/>
      <c r="AC17" s="10"/>
      <c r="AD17" s="10"/>
      <c r="AE17" s="10"/>
    </row>
    <row r="18" spans="1:31" s="6" customFormat="1" ht="15.75">
      <c r="A18" s="109">
        <f t="shared" si="0"/>
        <v>9</v>
      </c>
      <c r="B18" s="110"/>
      <c r="C18" s="111"/>
      <c r="D18" s="110"/>
      <c r="E18" s="112"/>
      <c r="F18" s="113"/>
      <c r="G18" s="114"/>
      <c r="H18" s="114"/>
      <c r="I18" s="298"/>
      <c r="J18" s="8"/>
      <c r="K18" s="9"/>
      <c r="L18" s="9"/>
      <c r="M18" s="9"/>
      <c r="N18" s="9"/>
      <c r="O18" s="9"/>
      <c r="P18" s="9"/>
      <c r="Q18" s="9"/>
      <c r="R18" s="9"/>
      <c r="S18" s="9"/>
      <c r="T18" s="9"/>
      <c r="U18" s="10"/>
      <c r="V18" s="10"/>
      <c r="W18" s="10"/>
      <c r="X18" s="10"/>
      <c r="Y18" s="10"/>
      <c r="Z18" s="10"/>
      <c r="AA18" s="10"/>
      <c r="AB18" s="10"/>
      <c r="AC18" s="10"/>
      <c r="AD18" s="10"/>
      <c r="AE18" s="10"/>
    </row>
    <row r="19" spans="1:31" s="6" customFormat="1" ht="16.5" thickBot="1">
      <c r="A19" s="120">
        <f t="shared" si="0"/>
        <v>10</v>
      </c>
      <c r="B19" s="115"/>
      <c r="C19" s="115"/>
      <c r="D19" s="115"/>
      <c r="E19" s="116"/>
      <c r="F19" s="117"/>
      <c r="G19" s="118"/>
      <c r="H19" s="118"/>
      <c r="I19" s="299"/>
      <c r="J19" s="8"/>
      <c r="K19" s="9"/>
      <c r="L19" s="9"/>
      <c r="M19" s="9"/>
      <c r="N19" s="9"/>
      <c r="O19" s="9"/>
      <c r="P19" s="9"/>
      <c r="Q19" s="9"/>
      <c r="R19" s="9"/>
      <c r="S19" s="9"/>
      <c r="T19" s="9"/>
      <c r="U19" s="10"/>
      <c r="V19" s="10"/>
      <c r="W19" s="10"/>
      <c r="X19" s="10"/>
      <c r="Y19" s="10"/>
      <c r="Z19" s="10"/>
      <c r="AA19" s="10"/>
      <c r="AB19" s="10"/>
      <c r="AC19" s="10"/>
      <c r="AD19" s="10"/>
      <c r="AE19" s="10"/>
    </row>
    <row r="20" spans="1:9" ht="15.75" thickBot="1">
      <c r="A20" s="329"/>
      <c r="B20" s="119"/>
      <c r="C20" s="119"/>
      <c r="D20" s="119"/>
      <c r="E20" s="119"/>
      <c r="F20" s="119"/>
      <c r="G20" s="119"/>
      <c r="H20" s="121" t="str">
        <f>"Total "&amp;LEFT(A7,2)</f>
        <v>Total I1</v>
      </c>
      <c r="I20" s="122">
        <f>SUM(I10:I19)</f>
        <v>20</v>
      </c>
    </row>
    <row r="22" spans="1:9" ht="33.75" customHeight="1">
      <c r="A22" s="515" t="str">
        <f>'Descriere indicatori'!B42</f>
        <v>* Cărţi, articole de specialitate şi/sau în domenii conexe domeniilor de specialitate, studii şi proiecte cu componentă de specialitate, didactică şi/sau pedagogică. Se ia în considerare platforma de publicaţii de specialitate de prestigiu internaţional şi/naţional (BDI şi BDN).    </v>
      </c>
      <c r="B22" s="515"/>
      <c r="C22" s="515"/>
      <c r="D22" s="515"/>
      <c r="E22" s="515"/>
      <c r="F22" s="515"/>
      <c r="G22" s="515"/>
      <c r="H22" s="515"/>
      <c r="I22" s="515"/>
    </row>
  </sheetData>
  <sheetProtection/>
  <mergeCells count="4">
    <mergeCell ref="A6:I6"/>
    <mergeCell ref="A7:I7"/>
    <mergeCell ref="A4:C4"/>
    <mergeCell ref="A22:I22"/>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theme="6"/>
  </sheetPr>
  <dimension ref="A1:AE25"/>
  <sheetViews>
    <sheetView tabSelected="1" zoomScalePageLayoutView="0" workbookViewId="0" topLeftCell="A1">
      <selection activeCell="B13" sqref="B13"/>
    </sheetView>
  </sheetViews>
  <sheetFormatPr defaultColWidth="9.140625" defaultRowHeight="15"/>
  <cols>
    <col min="1" max="1" width="5.140625" style="0" customWidth="1"/>
    <col min="2" max="2" width="22.140625" style="0" customWidth="1"/>
    <col min="3" max="3" width="27.140625" style="0" customWidth="1"/>
    <col min="4" max="4" width="21.421875" style="0" customWidth="1"/>
    <col min="5" max="5" width="22.8515625" style="0" bestFit="1" customWidth="1"/>
    <col min="6" max="6" width="6.8515625" style="0" customWidth="1"/>
    <col min="7" max="7" width="10.00390625" style="0" customWidth="1"/>
    <col min="8" max="8" width="10.57421875" style="0" customWidth="1"/>
    <col min="9" max="9" width="9.7109375" style="0" customWidth="1"/>
  </cols>
  <sheetData>
    <row r="1" spans="1:9" ht="15.75">
      <c r="A1" s="237" t="str">
        <f>'Date initiale'!C3</f>
        <v>Universitatea de Arhitectură și Urbanism "Ion Mincu" București</v>
      </c>
      <c r="B1" s="237"/>
      <c r="C1" s="237"/>
      <c r="D1" s="2"/>
      <c r="E1" s="2"/>
      <c r="F1" s="3"/>
      <c r="G1" s="3"/>
      <c r="H1" s="3"/>
      <c r="I1" s="3"/>
    </row>
    <row r="2" spans="1:9" ht="15.75">
      <c r="A2" s="237" t="str">
        <f>'Date initiale'!B4&amp;" "&amp;'Date initiale'!C4</f>
        <v>Facultatea ARHITECTURA</v>
      </c>
      <c r="B2" s="237"/>
      <c r="C2" s="237"/>
      <c r="D2" s="2"/>
      <c r="E2" s="2"/>
      <c r="F2" s="3"/>
      <c r="G2" s="3"/>
      <c r="H2" s="3"/>
      <c r="I2" s="3"/>
    </row>
    <row r="3" spans="1:9" ht="15.75">
      <c r="A3" s="237" t="str">
        <f>'Date initiale'!B5&amp;" "&amp;'Date initiale'!C5</f>
        <v>Departamentul Științe Tehnice</v>
      </c>
      <c r="B3" s="237"/>
      <c r="C3" s="237"/>
      <c r="D3" s="2"/>
      <c r="E3" s="2"/>
      <c r="F3" s="2"/>
      <c r="G3" s="2"/>
      <c r="H3" s="2"/>
      <c r="I3" s="2"/>
    </row>
    <row r="4" spans="1:9" ht="15.75">
      <c r="A4" s="514" t="str">
        <f>'Date initiale'!C6&amp;", "&amp;'Date initiale'!C7</f>
        <v>GRIGOROVSCHI MIRCEA, C10</v>
      </c>
      <c r="B4" s="514"/>
      <c r="C4" s="514"/>
      <c r="D4" s="2"/>
      <c r="E4" s="2"/>
      <c r="F4" s="3"/>
      <c r="G4" s="3"/>
      <c r="H4" s="3"/>
      <c r="I4" s="3"/>
    </row>
    <row r="5" spans="1:9" s="179" customFormat="1" ht="15.75">
      <c r="A5" s="238"/>
      <c r="B5" s="238"/>
      <c r="C5" s="238"/>
      <c r="D5" s="2"/>
      <c r="E5" s="2"/>
      <c r="F5" s="3"/>
      <c r="G5" s="3"/>
      <c r="H5" s="3"/>
      <c r="I5" s="3"/>
    </row>
    <row r="6" spans="1:9" ht="15.75">
      <c r="A6" s="513" t="s">
        <v>111</v>
      </c>
      <c r="B6" s="513"/>
      <c r="C6" s="513"/>
      <c r="D6" s="513"/>
      <c r="E6" s="513"/>
      <c r="F6" s="513"/>
      <c r="G6" s="513"/>
      <c r="H6" s="513"/>
      <c r="I6" s="513"/>
    </row>
    <row r="7" spans="1:9" ht="15.75">
      <c r="A7" s="513" t="str">
        <f>'Descriere indicatori'!B5&amp;". "&amp;'Descriere indicatori'!C5</f>
        <v>I2. Cărţi de autor publicate la edituri cu prestigiu naţional* </v>
      </c>
      <c r="B7" s="513"/>
      <c r="C7" s="513"/>
      <c r="D7" s="513"/>
      <c r="E7" s="513"/>
      <c r="F7" s="513"/>
      <c r="G7" s="513"/>
      <c r="H7" s="513"/>
      <c r="I7" s="513"/>
    </row>
    <row r="8" spans="1:9" ht="16.5" thickBot="1">
      <c r="A8" s="37"/>
      <c r="B8" s="37"/>
      <c r="C8" s="37"/>
      <c r="D8" s="37"/>
      <c r="E8" s="37"/>
      <c r="F8" s="37"/>
      <c r="G8" s="37"/>
      <c r="H8" s="37"/>
      <c r="I8" s="37"/>
    </row>
    <row r="9" spans="1:31" s="6" customFormat="1" ht="60.75" thickBot="1">
      <c r="A9" s="188" t="s">
        <v>55</v>
      </c>
      <c r="B9" s="360" t="s">
        <v>83</v>
      </c>
      <c r="C9" s="360" t="s">
        <v>84</v>
      </c>
      <c r="D9" s="360" t="s">
        <v>85</v>
      </c>
      <c r="E9" s="360" t="s">
        <v>86</v>
      </c>
      <c r="F9" s="361" t="s">
        <v>87</v>
      </c>
      <c r="G9" s="360" t="s">
        <v>88</v>
      </c>
      <c r="H9" s="360" t="s">
        <v>89</v>
      </c>
      <c r="I9" s="362" t="s">
        <v>90</v>
      </c>
      <c r="J9" s="4"/>
      <c r="K9" s="243" t="s">
        <v>109</v>
      </c>
      <c r="L9" s="5"/>
      <c r="M9" s="5"/>
      <c r="N9" s="5"/>
      <c r="O9" s="5"/>
      <c r="P9" s="5"/>
      <c r="Q9" s="5"/>
      <c r="R9" s="5"/>
      <c r="S9" s="5"/>
      <c r="T9" s="5"/>
      <c r="U9" s="5"/>
      <c r="V9" s="5"/>
      <c r="W9" s="5"/>
      <c r="X9" s="5"/>
      <c r="Y9" s="5"/>
      <c r="Z9" s="5"/>
      <c r="AA9" s="5"/>
      <c r="AB9" s="5"/>
      <c r="AC9" s="5"/>
      <c r="AD9" s="5"/>
      <c r="AE9" s="5"/>
    </row>
    <row r="10" spans="1:31" s="6" customFormat="1" ht="45">
      <c r="A10" s="123">
        <v>1</v>
      </c>
      <c r="B10" s="363" t="s">
        <v>281</v>
      </c>
      <c r="C10" s="364" t="s">
        <v>282</v>
      </c>
      <c r="D10" s="363" t="s">
        <v>283</v>
      </c>
      <c r="E10" s="363" t="s">
        <v>284</v>
      </c>
      <c r="F10" s="129">
        <v>2011</v>
      </c>
      <c r="G10" s="127"/>
      <c r="H10" s="127"/>
      <c r="I10" s="365">
        <v>15</v>
      </c>
      <c r="J10" s="7"/>
      <c r="K10" s="244">
        <v>15</v>
      </c>
      <c r="L10" s="7" t="s">
        <v>248</v>
      </c>
      <c r="M10" s="7"/>
      <c r="N10" s="7"/>
      <c r="O10" s="7"/>
      <c r="P10" s="7"/>
      <c r="Q10" s="7"/>
      <c r="R10" s="7"/>
      <c r="S10" s="7"/>
      <c r="T10" s="7"/>
      <c r="U10" s="7"/>
      <c r="V10" s="7"/>
      <c r="W10" s="7"/>
      <c r="X10" s="7"/>
      <c r="Y10" s="7"/>
      <c r="Z10" s="7"/>
      <c r="AA10" s="7"/>
      <c r="AB10" s="7"/>
      <c r="AC10" s="7"/>
      <c r="AD10" s="7"/>
      <c r="AE10" s="7"/>
    </row>
    <row r="11" spans="1:31" s="6" customFormat="1" ht="60">
      <c r="A11" s="367">
        <f>A10+1</f>
        <v>2</v>
      </c>
      <c r="B11" s="363" t="s">
        <v>281</v>
      </c>
      <c r="C11" s="364" t="s">
        <v>285</v>
      </c>
      <c r="D11" s="363" t="s">
        <v>283</v>
      </c>
      <c r="E11" s="368" t="s">
        <v>286</v>
      </c>
      <c r="F11" s="129">
        <v>2011</v>
      </c>
      <c r="G11" s="127"/>
      <c r="H11" s="127"/>
      <c r="I11" s="365">
        <v>15</v>
      </c>
      <c r="J11" s="7"/>
      <c r="K11" s="55"/>
      <c r="L11" s="7"/>
      <c r="M11" s="7"/>
      <c r="N11" s="7"/>
      <c r="O11" s="7"/>
      <c r="P11" s="7"/>
      <c r="Q11" s="7"/>
      <c r="R11" s="7"/>
      <c r="S11" s="7"/>
      <c r="T11" s="7"/>
      <c r="U11" s="7"/>
      <c r="V11" s="7"/>
      <c r="W11" s="7"/>
      <c r="X11" s="7"/>
      <c r="Y11" s="7"/>
      <c r="Z11" s="7"/>
      <c r="AA11" s="7"/>
      <c r="AB11" s="7"/>
      <c r="AC11" s="7"/>
      <c r="AD11" s="7"/>
      <c r="AE11" s="7"/>
    </row>
    <row r="12" spans="1:31" s="6" customFormat="1" ht="60">
      <c r="A12" s="367">
        <f aca="true" t="shared" si="0" ref="A12:A19">A11+1</f>
        <v>3</v>
      </c>
      <c r="B12" s="363" t="s">
        <v>287</v>
      </c>
      <c r="C12" s="364" t="s">
        <v>288</v>
      </c>
      <c r="D12" s="363" t="s">
        <v>283</v>
      </c>
      <c r="E12" s="366" t="s">
        <v>289</v>
      </c>
      <c r="F12" s="129">
        <v>2011</v>
      </c>
      <c r="G12" s="130">
        <v>150</v>
      </c>
      <c r="H12" s="127"/>
      <c r="I12" s="369">
        <v>15</v>
      </c>
      <c r="J12" s="7"/>
      <c r="K12" s="7"/>
      <c r="L12" s="7"/>
      <c r="M12" s="7"/>
      <c r="N12" s="7"/>
      <c r="O12" s="7"/>
      <c r="P12" s="7"/>
      <c r="Q12" s="7"/>
      <c r="R12" s="7"/>
      <c r="S12" s="7"/>
      <c r="T12" s="7"/>
      <c r="U12" s="7"/>
      <c r="V12" s="7"/>
      <c r="W12" s="7"/>
      <c r="X12" s="7"/>
      <c r="Y12" s="7"/>
      <c r="Z12" s="7"/>
      <c r="AA12" s="7"/>
      <c r="AB12" s="7"/>
      <c r="AC12" s="7"/>
      <c r="AD12" s="7"/>
      <c r="AE12" s="7"/>
    </row>
    <row r="13" spans="1:31" s="6" customFormat="1" ht="15.75">
      <c r="A13" s="126">
        <f t="shared" si="0"/>
        <v>4</v>
      </c>
      <c r="B13" s="128"/>
      <c r="C13" s="128"/>
      <c r="D13" s="127"/>
      <c r="E13" s="128"/>
      <c r="F13" s="129"/>
      <c r="G13" s="130"/>
      <c r="H13" s="130"/>
      <c r="I13" s="300"/>
      <c r="J13" s="7"/>
      <c r="K13" s="7"/>
      <c r="L13" s="7"/>
      <c r="M13" s="7"/>
      <c r="N13" s="7"/>
      <c r="O13" s="7"/>
      <c r="P13" s="7"/>
      <c r="Q13" s="7"/>
      <c r="R13" s="7"/>
      <c r="S13" s="7"/>
      <c r="T13" s="7"/>
      <c r="U13" s="7"/>
      <c r="V13" s="7"/>
      <c r="W13" s="7"/>
      <c r="X13" s="7"/>
      <c r="Y13" s="7"/>
      <c r="Z13" s="7"/>
      <c r="AA13" s="7"/>
      <c r="AB13" s="7"/>
      <c r="AC13" s="7"/>
      <c r="AD13" s="7"/>
      <c r="AE13" s="7"/>
    </row>
    <row r="14" spans="1:31" s="6" customFormat="1" ht="15.75">
      <c r="A14" s="126">
        <f t="shared" si="0"/>
        <v>5</v>
      </c>
      <c r="B14" s="127"/>
      <c r="C14" s="128"/>
      <c r="D14" s="127"/>
      <c r="E14" s="128"/>
      <c r="F14" s="129"/>
      <c r="G14" s="127"/>
      <c r="H14" s="127"/>
      <c r="I14" s="300"/>
      <c r="J14" s="7"/>
      <c r="K14" s="7"/>
      <c r="L14" s="7"/>
      <c r="M14" s="7"/>
      <c r="N14" s="7"/>
      <c r="O14" s="7"/>
      <c r="P14" s="7"/>
      <c r="Q14" s="7"/>
      <c r="R14" s="7"/>
      <c r="S14" s="7"/>
      <c r="T14" s="7"/>
      <c r="U14" s="7"/>
      <c r="V14" s="7"/>
      <c r="W14" s="7"/>
      <c r="X14" s="7"/>
      <c r="Y14" s="7"/>
      <c r="Z14" s="7"/>
      <c r="AA14" s="7"/>
      <c r="AB14" s="7"/>
      <c r="AC14" s="7"/>
      <c r="AD14" s="7"/>
      <c r="AE14" s="7"/>
    </row>
    <row r="15" spans="1:31" s="6" customFormat="1" ht="15.75">
      <c r="A15" s="126">
        <f t="shared" si="0"/>
        <v>6</v>
      </c>
      <c r="B15" s="128"/>
      <c r="C15" s="128"/>
      <c r="D15" s="127"/>
      <c r="E15" s="128"/>
      <c r="F15" s="129"/>
      <c r="G15" s="130"/>
      <c r="H15" s="127"/>
      <c r="I15" s="300"/>
      <c r="J15" s="7"/>
      <c r="K15" s="7"/>
      <c r="L15" s="7"/>
      <c r="M15" s="7"/>
      <c r="N15" s="7"/>
      <c r="O15" s="7"/>
      <c r="P15" s="7"/>
      <c r="Q15" s="7"/>
      <c r="R15" s="7"/>
      <c r="S15" s="7"/>
      <c r="T15" s="7"/>
      <c r="U15" s="7"/>
      <c r="V15" s="7"/>
      <c r="W15" s="7"/>
      <c r="X15" s="7"/>
      <c r="Y15" s="7"/>
      <c r="Z15" s="7"/>
      <c r="AA15" s="7"/>
      <c r="AB15" s="7"/>
      <c r="AC15" s="7"/>
      <c r="AD15" s="7"/>
      <c r="AE15" s="7"/>
    </row>
    <row r="16" spans="1:31" s="6" customFormat="1" ht="15.75">
      <c r="A16" s="126">
        <f t="shared" si="0"/>
        <v>7</v>
      </c>
      <c r="B16" s="128"/>
      <c r="C16" s="128"/>
      <c r="D16" s="127"/>
      <c r="E16" s="128"/>
      <c r="F16" s="129"/>
      <c r="G16" s="130"/>
      <c r="H16" s="130"/>
      <c r="I16" s="300"/>
      <c r="J16" s="7"/>
      <c r="K16" s="7"/>
      <c r="L16" s="7"/>
      <c r="M16" s="7"/>
      <c r="N16" s="7"/>
      <c r="O16" s="7"/>
      <c r="P16" s="7"/>
      <c r="Q16" s="7"/>
      <c r="R16" s="7"/>
      <c r="S16" s="7"/>
      <c r="T16" s="7"/>
      <c r="U16" s="7"/>
      <c r="V16" s="7"/>
      <c r="W16" s="7"/>
      <c r="X16" s="7"/>
      <c r="Y16" s="7"/>
      <c r="Z16" s="7"/>
      <c r="AA16" s="7"/>
      <c r="AB16" s="7"/>
      <c r="AC16" s="7"/>
      <c r="AD16" s="7"/>
      <c r="AE16" s="7"/>
    </row>
    <row r="17" spans="1:31" s="6" customFormat="1" ht="15.75">
      <c r="A17" s="126">
        <f t="shared" si="0"/>
        <v>8</v>
      </c>
      <c r="B17" s="131"/>
      <c r="C17" s="128"/>
      <c r="D17" s="131"/>
      <c r="E17" s="132"/>
      <c r="F17" s="129"/>
      <c r="G17" s="130"/>
      <c r="H17" s="130"/>
      <c r="I17" s="300"/>
      <c r="J17" s="7"/>
      <c r="K17" s="7"/>
      <c r="L17" s="7"/>
      <c r="M17" s="7"/>
      <c r="N17" s="7"/>
      <c r="O17" s="7"/>
      <c r="P17" s="7"/>
      <c r="Q17" s="7"/>
      <c r="R17" s="7"/>
      <c r="S17" s="7"/>
      <c r="T17" s="7"/>
      <c r="U17" s="7"/>
      <c r="V17" s="7"/>
      <c r="W17" s="7"/>
      <c r="X17" s="7"/>
      <c r="Y17" s="7"/>
      <c r="Z17" s="7"/>
      <c r="AA17" s="7"/>
      <c r="AB17" s="7"/>
      <c r="AC17" s="7"/>
      <c r="AD17" s="7"/>
      <c r="AE17" s="7"/>
    </row>
    <row r="18" spans="1:31" s="6" customFormat="1" ht="15.75">
      <c r="A18" s="126">
        <f t="shared" si="0"/>
        <v>9</v>
      </c>
      <c r="B18" s="131"/>
      <c r="C18" s="128"/>
      <c r="D18" s="131"/>
      <c r="E18" s="132"/>
      <c r="F18" s="129"/>
      <c r="G18" s="130"/>
      <c r="H18" s="130"/>
      <c r="I18" s="300"/>
      <c r="J18" s="7"/>
      <c r="K18" s="7"/>
      <c r="L18" s="7"/>
      <c r="M18" s="7"/>
      <c r="N18" s="7"/>
      <c r="O18" s="7"/>
      <c r="P18" s="7"/>
      <c r="Q18" s="7"/>
      <c r="R18" s="7"/>
      <c r="S18" s="7"/>
      <c r="T18" s="7"/>
      <c r="U18" s="7"/>
      <c r="V18" s="7"/>
      <c r="W18" s="7"/>
      <c r="X18" s="7"/>
      <c r="Y18" s="7"/>
      <c r="Z18" s="7"/>
      <c r="AA18" s="7"/>
      <c r="AB18" s="7"/>
      <c r="AC18" s="7"/>
      <c r="AD18" s="7"/>
      <c r="AE18" s="7"/>
    </row>
    <row r="19" spans="1:31" s="6" customFormat="1" ht="16.5" thickBot="1">
      <c r="A19" s="133">
        <f t="shared" si="0"/>
        <v>10</v>
      </c>
      <c r="B19" s="134"/>
      <c r="C19" s="135"/>
      <c r="D19" s="134"/>
      <c r="E19" s="135"/>
      <c r="F19" s="136"/>
      <c r="G19" s="136"/>
      <c r="H19" s="136"/>
      <c r="I19" s="301"/>
      <c r="J19" s="8"/>
      <c r="K19" s="9"/>
      <c r="L19" s="9"/>
      <c r="M19" s="9"/>
      <c r="N19" s="9"/>
      <c r="O19" s="9"/>
      <c r="P19" s="9"/>
      <c r="Q19" s="9"/>
      <c r="R19" s="9"/>
      <c r="S19" s="9"/>
      <c r="T19" s="9"/>
      <c r="U19" s="10"/>
      <c r="V19" s="10"/>
      <c r="W19" s="10"/>
      <c r="X19" s="10"/>
      <c r="Y19" s="10"/>
      <c r="Z19" s="10"/>
      <c r="AA19" s="10"/>
      <c r="AB19" s="10"/>
      <c r="AC19" s="10"/>
      <c r="AD19" s="10"/>
      <c r="AE19" s="10"/>
    </row>
    <row r="20" spans="1:22" s="6" customFormat="1" ht="16.5" thickBot="1">
      <c r="A20" s="341"/>
      <c r="B20" s="137"/>
      <c r="C20" s="137"/>
      <c r="D20" s="137"/>
      <c r="E20" s="137"/>
      <c r="F20" s="137"/>
      <c r="G20" s="137"/>
      <c r="H20" s="121" t="str">
        <f>"Total "&amp;LEFT(A7,2)</f>
        <v>Total I2</v>
      </c>
      <c r="I20" s="141">
        <f>SUM(I10:I19)</f>
        <v>45</v>
      </c>
      <c r="J20" s="9"/>
      <c r="K20" s="9"/>
      <c r="L20" s="10"/>
      <c r="M20" s="10"/>
      <c r="N20" s="10"/>
      <c r="O20" s="10"/>
      <c r="P20" s="10"/>
      <c r="Q20" s="10"/>
      <c r="R20" s="10"/>
      <c r="S20" s="10"/>
      <c r="T20" s="10"/>
      <c r="U20" s="10"/>
      <c r="V20" s="10"/>
    </row>
    <row r="21" spans="1:22" s="6" customFormat="1" ht="15.75">
      <c r="A21" s="8"/>
      <c r="B21" s="9"/>
      <c r="C21" s="9"/>
      <c r="D21" s="9"/>
      <c r="E21" s="9"/>
      <c r="F21" s="9"/>
      <c r="G21" s="9"/>
      <c r="H21" s="9"/>
      <c r="I21" s="9"/>
      <c r="J21" s="9"/>
      <c r="K21" s="9"/>
      <c r="L21" s="10"/>
      <c r="M21" s="10"/>
      <c r="N21" s="10"/>
      <c r="O21" s="10"/>
      <c r="P21" s="10"/>
      <c r="Q21" s="10"/>
      <c r="R21" s="10"/>
      <c r="S21" s="10"/>
      <c r="T21" s="10"/>
      <c r="U21" s="10"/>
      <c r="V21" s="10"/>
    </row>
    <row r="22" spans="1:22" s="6" customFormat="1" ht="33.75" customHeight="1">
      <c r="A22" s="515" t="str">
        <f>'Descriere indicatori'!B42</f>
        <v>* Cărţi, articole de specialitate şi/sau în domenii conexe domeniilor de specialitate, studii şi proiecte cu componentă de specialitate, didactică şi/sau pedagogică. Se ia în considerare platforma de publicaţii de specialitate de prestigiu internaţional şi/naţional (BDI şi BDN).    </v>
      </c>
      <c r="B22" s="515"/>
      <c r="C22" s="515"/>
      <c r="D22" s="515"/>
      <c r="E22" s="515"/>
      <c r="F22" s="515"/>
      <c r="G22" s="515"/>
      <c r="H22" s="515"/>
      <c r="I22" s="515"/>
      <c r="J22" s="9"/>
      <c r="K22" s="9"/>
      <c r="L22" s="10"/>
      <c r="M22" s="10"/>
      <c r="N22" s="10"/>
      <c r="O22" s="10"/>
      <c r="P22" s="10"/>
      <c r="Q22" s="10"/>
      <c r="R22" s="10"/>
      <c r="S22" s="10"/>
      <c r="T22" s="10"/>
      <c r="U22" s="10"/>
      <c r="V22" s="10"/>
    </row>
    <row r="23" spans="1:22" s="6" customFormat="1" ht="15.75">
      <c r="A23" s="8"/>
      <c r="B23" s="9"/>
      <c r="C23" s="9"/>
      <c r="D23" s="9"/>
      <c r="E23" s="9"/>
      <c r="F23" s="9"/>
      <c r="G23" s="9"/>
      <c r="H23" s="9"/>
      <c r="I23" s="9"/>
      <c r="J23" s="9"/>
      <c r="K23" s="9"/>
      <c r="L23" s="10"/>
      <c r="M23" s="10"/>
      <c r="N23" s="10"/>
      <c r="O23" s="10"/>
      <c r="P23" s="10"/>
      <c r="Q23" s="10"/>
      <c r="R23" s="10"/>
      <c r="S23" s="10"/>
      <c r="T23" s="10"/>
      <c r="U23" s="10"/>
      <c r="V23" s="10"/>
    </row>
    <row r="24" spans="1:22" s="6" customFormat="1" ht="15.75">
      <c r="A24" s="8"/>
      <c r="B24" s="9"/>
      <c r="C24" s="9"/>
      <c r="D24" s="9"/>
      <c r="E24" s="9"/>
      <c r="F24" s="9"/>
      <c r="G24" s="9"/>
      <c r="H24" s="9"/>
      <c r="I24" s="9"/>
      <c r="J24" s="9"/>
      <c r="K24" s="9"/>
      <c r="L24" s="10"/>
      <c r="M24" s="10"/>
      <c r="N24" s="10"/>
      <c r="O24" s="10"/>
      <c r="P24" s="10"/>
      <c r="Q24" s="10"/>
      <c r="R24" s="10"/>
      <c r="S24" s="10"/>
      <c r="T24" s="10"/>
      <c r="U24" s="10"/>
      <c r="V24" s="10"/>
    </row>
    <row r="25" spans="1:22" s="6" customFormat="1" ht="15.75">
      <c r="A25" s="8"/>
      <c r="B25" s="9"/>
      <c r="C25" s="9"/>
      <c r="D25" s="9"/>
      <c r="E25" s="9"/>
      <c r="F25" s="9"/>
      <c r="G25" s="9"/>
      <c r="H25" s="9"/>
      <c r="I25" s="9"/>
      <c r="J25" s="9"/>
      <c r="K25" s="9"/>
      <c r="L25" s="10"/>
      <c r="M25" s="10"/>
      <c r="N25" s="10"/>
      <c r="O25" s="10"/>
      <c r="P25" s="10"/>
      <c r="Q25" s="10"/>
      <c r="R25" s="10"/>
      <c r="S25" s="10"/>
      <c r="T25" s="10"/>
      <c r="U25" s="10"/>
      <c r="V25" s="10"/>
    </row>
  </sheetData>
  <sheetProtection/>
  <mergeCells count="4">
    <mergeCell ref="A4:C4"/>
    <mergeCell ref="A6:I6"/>
    <mergeCell ref="A7:I7"/>
    <mergeCell ref="A22:I22"/>
  </mergeCells>
  <printOptions horizontalCentered="1"/>
  <pageMargins left="0.45" right="0.48" top="0.34" bottom="0.5905511811023623" header="0.31496062992125984"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theme="6"/>
  </sheetPr>
  <dimension ref="A1:L22"/>
  <sheetViews>
    <sheetView zoomScalePageLayoutView="0" workbookViewId="0" topLeftCell="A4">
      <selection activeCell="B13" sqref="B13"/>
    </sheetView>
  </sheetViews>
  <sheetFormatPr defaultColWidth="9.140625" defaultRowHeight="15"/>
  <cols>
    <col min="1" max="1" width="5.140625" style="0" customWidth="1"/>
    <col min="2" max="2" width="22.140625" style="0" customWidth="1"/>
    <col min="3" max="3" width="27.140625" style="0" customWidth="1"/>
    <col min="4" max="4" width="21.421875" style="0" customWidth="1"/>
    <col min="5" max="5" width="19.421875" style="0" bestFit="1" customWidth="1"/>
    <col min="6" max="6" width="6.8515625" style="0" customWidth="1"/>
    <col min="7" max="7" width="10.00390625" style="0" customWidth="1"/>
    <col min="8" max="8" width="10.57421875" style="0" customWidth="1"/>
    <col min="9" max="9" width="9.7109375" style="0" customWidth="1"/>
  </cols>
  <sheetData>
    <row r="1" spans="1:3" ht="15">
      <c r="A1" s="237" t="str">
        <f>'Date initiale'!C3</f>
        <v>Universitatea de Arhitectură și Urbanism "Ion Mincu" București</v>
      </c>
      <c r="B1" s="237"/>
      <c r="C1" s="237"/>
    </row>
    <row r="2" spans="1:3" ht="15">
      <c r="A2" s="237" t="str">
        <f>'Date initiale'!B4&amp;" "&amp;'Date initiale'!C4</f>
        <v>Facultatea ARHITECTURA</v>
      </c>
      <c r="B2" s="237"/>
      <c r="C2" s="237"/>
    </row>
    <row r="3" spans="1:3" ht="15">
      <c r="A3" s="237" t="str">
        <f>'Date initiale'!B5&amp;" "&amp;'Date initiale'!C5</f>
        <v>Departamentul Științe Tehnice</v>
      </c>
      <c r="B3" s="237"/>
      <c r="C3" s="237"/>
    </row>
    <row r="4" spans="1:3" ht="15">
      <c r="A4" s="119" t="str">
        <f>'Date initiale'!C6&amp;", "&amp;'Date initiale'!C7</f>
        <v>GRIGOROVSCHI MIRCEA, C10</v>
      </c>
      <c r="B4" s="119"/>
      <c r="C4" s="119"/>
    </row>
    <row r="5" spans="1:3" s="179" customFormat="1" ht="15">
      <c r="A5" s="119"/>
      <c r="B5" s="119"/>
      <c r="C5" s="119"/>
    </row>
    <row r="6" spans="1:9" ht="15.75">
      <c r="A6" s="513" t="s">
        <v>111</v>
      </c>
      <c r="B6" s="513"/>
      <c r="C6" s="513"/>
      <c r="D6" s="513"/>
      <c r="E6" s="513"/>
      <c r="F6" s="513"/>
      <c r="G6" s="513"/>
      <c r="H6" s="513"/>
      <c r="I6" s="513"/>
    </row>
    <row r="7" spans="1:9" ht="15.75">
      <c r="A7" s="513" t="str">
        <f>'Descriere indicatori'!B6&amp;". "&amp;'Descriere indicatori'!C6</f>
        <v>I3. Capitole de autor cuprinse în cărţi publicate la edituri cu prestigiu naţional* </v>
      </c>
      <c r="B7" s="513"/>
      <c r="C7" s="513"/>
      <c r="D7" s="513"/>
      <c r="E7" s="513"/>
      <c r="F7" s="513"/>
      <c r="G7" s="513"/>
      <c r="H7" s="513"/>
      <c r="I7" s="513"/>
    </row>
    <row r="8" spans="1:9" ht="16.5" thickBot="1">
      <c r="A8" s="37"/>
      <c r="B8" s="37"/>
      <c r="C8" s="37"/>
      <c r="D8" s="37"/>
      <c r="E8" s="37"/>
      <c r="F8" s="37"/>
      <c r="G8" s="37"/>
      <c r="H8" s="37"/>
      <c r="I8" s="37"/>
    </row>
    <row r="9" spans="1:11" ht="60">
      <c r="A9" s="184" t="s">
        <v>55</v>
      </c>
      <c r="B9" s="185" t="s">
        <v>83</v>
      </c>
      <c r="C9" s="185" t="s">
        <v>176</v>
      </c>
      <c r="D9" s="185" t="s">
        <v>85</v>
      </c>
      <c r="E9" s="185" t="s">
        <v>86</v>
      </c>
      <c r="F9" s="186" t="s">
        <v>87</v>
      </c>
      <c r="G9" s="185" t="s">
        <v>88</v>
      </c>
      <c r="H9" s="185" t="s">
        <v>89</v>
      </c>
      <c r="I9" s="187" t="s">
        <v>90</v>
      </c>
      <c r="K9" s="243" t="s">
        <v>109</v>
      </c>
    </row>
    <row r="10" spans="1:12" ht="45">
      <c r="A10" s="370">
        <v>1</v>
      </c>
      <c r="B10" s="371" t="s">
        <v>290</v>
      </c>
      <c r="C10" s="364" t="s">
        <v>291</v>
      </c>
      <c r="D10" s="363" t="s">
        <v>292</v>
      </c>
      <c r="E10" s="363" t="s">
        <v>293</v>
      </c>
      <c r="F10" s="372"/>
      <c r="G10" s="373"/>
      <c r="H10" s="372"/>
      <c r="I10" s="369">
        <v>10</v>
      </c>
      <c r="K10" s="244">
        <v>10</v>
      </c>
      <c r="L10" s="353" t="s">
        <v>249</v>
      </c>
    </row>
    <row r="11" spans="1:11" ht="105">
      <c r="A11" s="376">
        <f>A10+1</f>
        <v>2</v>
      </c>
      <c r="B11" s="377" t="s">
        <v>294</v>
      </c>
      <c r="C11" s="378" t="s">
        <v>295</v>
      </c>
      <c r="D11" s="377" t="s">
        <v>296</v>
      </c>
      <c r="E11" s="377" t="s">
        <v>297</v>
      </c>
      <c r="F11" s="40">
        <v>2009</v>
      </c>
      <c r="G11" s="40">
        <v>400</v>
      </c>
      <c r="H11" s="40"/>
      <c r="I11" s="379">
        <v>10</v>
      </c>
      <c r="K11" s="55"/>
    </row>
    <row r="12" spans="1:9" ht="30">
      <c r="A12" s="144">
        <f aca="true" t="shared" si="0" ref="A12:A19">A11+1</f>
        <v>3</v>
      </c>
      <c r="B12" s="363" t="s">
        <v>298</v>
      </c>
      <c r="C12" s="364" t="s">
        <v>299</v>
      </c>
      <c r="D12" s="368" t="s">
        <v>300</v>
      </c>
      <c r="E12" s="40"/>
      <c r="F12" s="113">
        <v>2005</v>
      </c>
      <c r="G12" s="113"/>
      <c r="H12" s="113"/>
      <c r="I12" s="380">
        <v>10</v>
      </c>
    </row>
    <row r="13" spans="1:9" ht="15">
      <c r="A13" s="144">
        <f t="shared" si="0"/>
        <v>4</v>
      </c>
      <c r="B13" s="140"/>
      <c r="C13" s="40"/>
      <c r="D13" s="40"/>
      <c r="E13" s="40"/>
      <c r="F13" s="113"/>
      <c r="G13" s="113"/>
      <c r="H13" s="113"/>
      <c r="I13" s="298"/>
    </row>
    <row r="14" spans="1:9" s="179" customFormat="1" ht="15">
      <c r="A14" s="144">
        <f t="shared" si="0"/>
        <v>5</v>
      </c>
      <c r="B14" s="112"/>
      <c r="C14" s="40"/>
      <c r="D14" s="40"/>
      <c r="E14" s="40"/>
      <c r="F14" s="113"/>
      <c r="G14" s="113"/>
      <c r="H14" s="113"/>
      <c r="I14" s="304"/>
    </row>
    <row r="15" spans="1:9" s="179" customFormat="1" ht="15">
      <c r="A15" s="144">
        <f t="shared" si="0"/>
        <v>6</v>
      </c>
      <c r="B15" s="140"/>
      <c r="C15" s="40"/>
      <c r="D15" s="40"/>
      <c r="E15" s="112"/>
      <c r="F15" s="113"/>
      <c r="G15" s="113"/>
      <c r="H15" s="113"/>
      <c r="I15" s="298"/>
    </row>
    <row r="16" spans="1:9" ht="15">
      <c r="A16" s="144">
        <f t="shared" si="0"/>
        <v>7</v>
      </c>
      <c r="B16" s="112"/>
      <c r="C16" s="40"/>
      <c r="D16" s="40"/>
      <c r="E16" s="40"/>
      <c r="F16" s="113"/>
      <c r="G16" s="113"/>
      <c r="H16" s="113"/>
      <c r="I16" s="304"/>
    </row>
    <row r="17" spans="1:9" ht="15">
      <c r="A17" s="144">
        <f t="shared" si="0"/>
        <v>8</v>
      </c>
      <c r="B17" s="140"/>
      <c r="C17" s="40"/>
      <c r="D17" s="40"/>
      <c r="E17" s="112"/>
      <c r="F17" s="113"/>
      <c r="G17" s="113"/>
      <c r="H17" s="113"/>
      <c r="I17" s="298"/>
    </row>
    <row r="18" spans="1:9" ht="15">
      <c r="A18" s="144">
        <f t="shared" si="0"/>
        <v>9</v>
      </c>
      <c r="B18" s="139"/>
      <c r="C18" s="145"/>
      <c r="D18" s="138"/>
      <c r="E18" s="142"/>
      <c r="F18" s="114"/>
      <c r="G18" s="114"/>
      <c r="H18" s="114"/>
      <c r="I18" s="298"/>
    </row>
    <row r="19" spans="1:9" ht="15.75" thickBot="1">
      <c r="A19" s="146">
        <f t="shared" si="0"/>
        <v>10</v>
      </c>
      <c r="B19" s="147"/>
      <c r="C19" s="148"/>
      <c r="D19" s="148"/>
      <c r="E19" s="148"/>
      <c r="F19" s="117"/>
      <c r="G19" s="117"/>
      <c r="H19" s="117"/>
      <c r="I19" s="299"/>
    </row>
    <row r="20" spans="1:9" ht="15.75" thickBot="1">
      <c r="A20" s="329"/>
      <c r="B20" s="119"/>
      <c r="C20" s="119"/>
      <c r="D20" s="119"/>
      <c r="E20" s="119"/>
      <c r="F20" s="119"/>
      <c r="G20" s="119"/>
      <c r="H20" s="121" t="str">
        <f>"Total "&amp;LEFT(A7,2)</f>
        <v>Total I3</v>
      </c>
      <c r="I20" s="122">
        <f>SUM(I10:I19)</f>
        <v>30</v>
      </c>
    </row>
    <row r="22" spans="1:9" ht="33.75" customHeight="1">
      <c r="A22" s="515" t="str">
        <f>'Descriere indicatori'!B42</f>
        <v>* Cărţi, articole de specialitate şi/sau în domenii conexe domeniilor de specialitate, studii şi proiecte cu componentă de specialitate, didactică şi/sau pedagogică. Se ia în considerare platforma de publicaţii de specialitate de prestigiu internaţional şi/naţional (BDI şi BDN).    </v>
      </c>
      <c r="B22" s="515"/>
      <c r="C22" s="515"/>
      <c r="D22" s="515"/>
      <c r="E22" s="515"/>
      <c r="F22" s="515"/>
      <c r="G22" s="515"/>
      <c r="H22" s="515"/>
      <c r="I22" s="515"/>
    </row>
  </sheetData>
  <sheetProtection/>
  <mergeCells count="3">
    <mergeCell ref="A6:I6"/>
    <mergeCell ref="A7:I7"/>
    <mergeCell ref="A22:I22"/>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theme="6"/>
  </sheetPr>
  <dimension ref="A1:L40"/>
  <sheetViews>
    <sheetView zoomScalePageLayoutView="0" workbookViewId="0" topLeftCell="A10">
      <selection activeCell="C36" sqref="C36"/>
    </sheetView>
  </sheetViews>
  <sheetFormatPr defaultColWidth="9.140625" defaultRowHeight="15"/>
  <cols>
    <col min="1" max="1" width="5.140625" style="0" customWidth="1"/>
    <col min="2" max="2" width="22.140625" style="0" customWidth="1"/>
    <col min="3" max="3" width="39.57421875" style="0" bestFit="1" customWidth="1"/>
    <col min="4" max="4" width="23.00390625" style="0" customWidth="1"/>
    <col min="5" max="5" width="16.00390625" style="0" customWidth="1"/>
    <col min="6" max="6" width="6.8515625" style="0" customWidth="1"/>
    <col min="7" max="7" width="10.57421875" style="0" customWidth="1"/>
    <col min="8" max="8" width="10.00390625" style="0" customWidth="1"/>
    <col min="9" max="9" width="9.7109375" style="0" customWidth="1"/>
  </cols>
  <sheetData>
    <row r="1" spans="1:3" ht="15">
      <c r="A1" s="237" t="str">
        <f>'Date initiale'!C3</f>
        <v>Universitatea de Arhitectură și Urbanism "Ion Mincu" București</v>
      </c>
      <c r="B1" s="237"/>
      <c r="C1" s="237"/>
    </row>
    <row r="2" spans="1:3" ht="15">
      <c r="A2" s="237" t="str">
        <f>'Date initiale'!B4&amp;" "&amp;'Date initiale'!C4</f>
        <v>Facultatea ARHITECTURA</v>
      </c>
      <c r="B2" s="237"/>
      <c r="C2" s="237"/>
    </row>
    <row r="3" spans="1:3" ht="15">
      <c r="A3" s="237" t="str">
        <f>'Date initiale'!B5&amp;" "&amp;'Date initiale'!C5</f>
        <v>Departamentul Științe Tehnice</v>
      </c>
      <c r="B3" s="237"/>
      <c r="C3" s="237"/>
    </row>
    <row r="4" spans="1:3" ht="15">
      <c r="A4" s="119" t="str">
        <f>'Date initiale'!C6&amp;", "&amp;'Date initiale'!C7</f>
        <v>GRIGOROVSCHI MIRCEA, C10</v>
      </c>
      <c r="B4" s="119"/>
      <c r="C4" s="119"/>
    </row>
    <row r="5" spans="1:3" s="179" customFormat="1" ht="15">
      <c r="A5" s="119"/>
      <c r="B5" s="119"/>
      <c r="C5" s="119"/>
    </row>
    <row r="6" spans="1:9" ht="15.75">
      <c r="A6" s="513" t="s">
        <v>111</v>
      </c>
      <c r="B6" s="513"/>
      <c r="C6" s="513"/>
      <c r="D6" s="513"/>
      <c r="E6" s="513"/>
      <c r="F6" s="513"/>
      <c r="G6" s="513"/>
      <c r="H6" s="513"/>
      <c r="I6" s="513"/>
    </row>
    <row r="7" spans="1:9" ht="15.75">
      <c r="A7" s="513" t="str">
        <f>'Descriere indicatori'!B7&amp;". "&amp;'Descriere indicatori'!C7</f>
        <v>I4. Articole in extenso în reviste ştiinţifice de specialitate* </v>
      </c>
      <c r="B7" s="513"/>
      <c r="C7" s="513"/>
      <c r="D7" s="513"/>
      <c r="E7" s="513"/>
      <c r="F7" s="513"/>
      <c r="G7" s="513"/>
      <c r="H7" s="513"/>
      <c r="I7" s="513"/>
    </row>
    <row r="8" spans="1:9" ht="15.75" thickBot="1">
      <c r="A8" s="149"/>
      <c r="B8" s="149"/>
      <c r="C8" s="149"/>
      <c r="D8" s="149"/>
      <c r="E8" s="149"/>
      <c r="F8" s="149"/>
      <c r="G8" s="149"/>
      <c r="H8" s="149"/>
      <c r="I8" s="149"/>
    </row>
    <row r="9" spans="1:11" ht="30.75" thickBot="1">
      <c r="A9" s="184" t="s">
        <v>55</v>
      </c>
      <c r="B9" s="185" t="s">
        <v>83</v>
      </c>
      <c r="C9" s="185" t="s">
        <v>56</v>
      </c>
      <c r="D9" s="185" t="s">
        <v>57</v>
      </c>
      <c r="E9" s="185" t="s">
        <v>80</v>
      </c>
      <c r="F9" s="186" t="s">
        <v>87</v>
      </c>
      <c r="G9" s="185" t="s">
        <v>58</v>
      </c>
      <c r="H9" s="185" t="s">
        <v>112</v>
      </c>
      <c r="I9" s="187" t="s">
        <v>90</v>
      </c>
      <c r="K9" s="243" t="s">
        <v>109</v>
      </c>
    </row>
    <row r="10" spans="1:12" ht="45">
      <c r="A10" s="105">
        <v>1</v>
      </c>
      <c r="B10" s="388" t="s">
        <v>281</v>
      </c>
      <c r="C10" s="389" t="s">
        <v>301</v>
      </c>
      <c r="D10" s="388" t="s">
        <v>302</v>
      </c>
      <c r="E10" s="388" t="s">
        <v>303</v>
      </c>
      <c r="F10" s="390">
        <v>2010</v>
      </c>
      <c r="G10" s="391" t="s">
        <v>305</v>
      </c>
      <c r="H10" s="390">
        <v>160</v>
      </c>
      <c r="I10" s="392">
        <v>10</v>
      </c>
      <c r="K10" s="244">
        <v>10</v>
      </c>
      <c r="L10" s="353" t="s">
        <v>250</v>
      </c>
    </row>
    <row r="11" spans="1:11" ht="45">
      <c r="A11" s="109">
        <f>A10+1</f>
        <v>2</v>
      </c>
      <c r="B11" s="388" t="s">
        <v>312</v>
      </c>
      <c r="C11" s="389" t="s">
        <v>304</v>
      </c>
      <c r="D11" s="388" t="s">
        <v>302</v>
      </c>
      <c r="E11" s="388" t="s">
        <v>303</v>
      </c>
      <c r="F11" s="390">
        <v>2009</v>
      </c>
      <c r="G11" s="391" t="s">
        <v>306</v>
      </c>
      <c r="H11" s="390">
        <v>96</v>
      </c>
      <c r="I11" s="392">
        <v>10</v>
      </c>
      <c r="K11" s="55"/>
    </row>
    <row r="12" spans="1:9" ht="31.5">
      <c r="A12" s="109">
        <f aca="true" t="shared" si="0" ref="A12:A17">A11+1</f>
        <v>3</v>
      </c>
      <c r="B12" s="393" t="s">
        <v>281</v>
      </c>
      <c r="C12" s="394" t="s">
        <v>307</v>
      </c>
      <c r="D12" s="395" t="s">
        <v>308</v>
      </c>
      <c r="E12" s="393" t="s">
        <v>309</v>
      </c>
      <c r="F12" s="396">
        <v>2009</v>
      </c>
      <c r="G12" s="396" t="s">
        <v>310</v>
      </c>
      <c r="H12" s="396">
        <v>104</v>
      </c>
      <c r="I12" s="392">
        <v>10</v>
      </c>
    </row>
    <row r="13" spans="1:9" ht="31.5">
      <c r="A13" s="109">
        <f t="shared" si="0"/>
        <v>4</v>
      </c>
      <c r="B13" s="397" t="s">
        <v>312</v>
      </c>
      <c r="C13" s="398" t="s">
        <v>311</v>
      </c>
      <c r="D13" s="395" t="s">
        <v>308</v>
      </c>
      <c r="E13" s="393" t="s">
        <v>309</v>
      </c>
      <c r="F13" s="390">
        <v>2009</v>
      </c>
      <c r="G13" s="391" t="s">
        <v>310</v>
      </c>
      <c r="H13" s="390">
        <v>104</v>
      </c>
      <c r="I13" s="399">
        <v>10</v>
      </c>
    </row>
    <row r="14" spans="1:9" ht="15">
      <c r="A14" s="109">
        <f t="shared" si="0"/>
        <v>5</v>
      </c>
      <c r="B14" s="400" t="s">
        <v>281</v>
      </c>
      <c r="C14" s="401" t="s">
        <v>313</v>
      </c>
      <c r="D14" s="395" t="s">
        <v>308</v>
      </c>
      <c r="E14" s="402" t="s">
        <v>309</v>
      </c>
      <c r="F14" s="390">
        <v>2011</v>
      </c>
      <c r="G14" s="391" t="s">
        <v>314</v>
      </c>
      <c r="H14" s="390">
        <v>92</v>
      </c>
      <c r="I14" s="399">
        <v>10</v>
      </c>
    </row>
    <row r="15" spans="1:9" ht="15">
      <c r="A15" s="109">
        <f t="shared" si="0"/>
        <v>6</v>
      </c>
      <c r="B15" s="400" t="s">
        <v>281</v>
      </c>
      <c r="C15" s="401" t="s">
        <v>315</v>
      </c>
      <c r="D15" s="395" t="s">
        <v>308</v>
      </c>
      <c r="E15" s="402" t="s">
        <v>309</v>
      </c>
      <c r="F15" s="390">
        <v>2011</v>
      </c>
      <c r="G15" s="391" t="s">
        <v>316</v>
      </c>
      <c r="H15" s="390">
        <v>98</v>
      </c>
      <c r="I15" s="399">
        <v>10</v>
      </c>
    </row>
    <row r="16" spans="1:9" ht="38.25">
      <c r="A16" s="109">
        <f t="shared" si="0"/>
        <v>7</v>
      </c>
      <c r="B16" s="403" t="s">
        <v>317</v>
      </c>
      <c r="C16" s="404" t="s">
        <v>318</v>
      </c>
      <c r="D16" s="395" t="s">
        <v>308</v>
      </c>
      <c r="E16" s="402" t="s">
        <v>309</v>
      </c>
      <c r="F16" s="113">
        <v>2011</v>
      </c>
      <c r="G16" s="140" t="s">
        <v>316</v>
      </c>
      <c r="H16" s="113">
        <v>98</v>
      </c>
      <c r="I16" s="300">
        <v>10</v>
      </c>
    </row>
    <row r="17" spans="1:9" ht="25.5">
      <c r="A17" s="109">
        <f t="shared" si="0"/>
        <v>8</v>
      </c>
      <c r="B17" s="405" t="s">
        <v>281</v>
      </c>
      <c r="C17" s="404" t="s">
        <v>319</v>
      </c>
      <c r="D17" s="406" t="s">
        <v>308</v>
      </c>
      <c r="E17" s="407" t="s">
        <v>309</v>
      </c>
      <c r="F17" s="408">
        <v>2010</v>
      </c>
      <c r="G17" s="409" t="s">
        <v>320</v>
      </c>
      <c r="H17" s="408">
        <v>88</v>
      </c>
      <c r="I17" s="410">
        <v>10</v>
      </c>
    </row>
    <row r="18" spans="1:9" ht="31.5">
      <c r="A18" s="376">
        <f>A17+1</f>
        <v>9</v>
      </c>
      <c r="B18" s="403" t="s">
        <v>281</v>
      </c>
      <c r="C18" s="384" t="s">
        <v>321</v>
      </c>
      <c r="D18" s="395" t="s">
        <v>308</v>
      </c>
      <c r="E18" s="402" t="s">
        <v>309</v>
      </c>
      <c r="F18" s="113">
        <v>2010</v>
      </c>
      <c r="G18" s="140" t="s">
        <v>320</v>
      </c>
      <c r="H18" s="113">
        <v>88</v>
      </c>
      <c r="I18" s="369">
        <v>10</v>
      </c>
    </row>
    <row r="19" spans="1:9" s="179" customFormat="1" ht="25.5">
      <c r="A19" s="376">
        <v>10</v>
      </c>
      <c r="B19" s="414" t="s">
        <v>322</v>
      </c>
      <c r="C19" s="415" t="s">
        <v>324</v>
      </c>
      <c r="D19" s="395" t="s">
        <v>308</v>
      </c>
      <c r="E19" s="402" t="s">
        <v>309</v>
      </c>
      <c r="F19" s="113">
        <v>2010</v>
      </c>
      <c r="G19" s="140" t="s">
        <v>323</v>
      </c>
      <c r="H19" s="113">
        <v>100</v>
      </c>
      <c r="I19" s="369">
        <v>10</v>
      </c>
    </row>
    <row r="20" spans="1:9" s="179" customFormat="1" ht="15">
      <c r="A20" s="376">
        <v>11</v>
      </c>
      <c r="B20" s="400" t="s">
        <v>281</v>
      </c>
      <c r="C20" s="387" t="s">
        <v>325</v>
      </c>
      <c r="D20" s="395" t="s">
        <v>308</v>
      </c>
      <c r="E20" s="402" t="s">
        <v>309</v>
      </c>
      <c r="F20" s="113">
        <v>2010</v>
      </c>
      <c r="G20" s="140" t="s">
        <v>326</v>
      </c>
      <c r="H20" s="113">
        <v>106</v>
      </c>
      <c r="I20" s="365">
        <v>10</v>
      </c>
    </row>
    <row r="21" spans="1:9" s="179" customFormat="1" ht="31.5">
      <c r="A21" s="376">
        <v>12</v>
      </c>
      <c r="B21" s="400" t="s">
        <v>281</v>
      </c>
      <c r="C21" s="384" t="s">
        <v>327</v>
      </c>
      <c r="D21" s="395" t="s">
        <v>308</v>
      </c>
      <c r="E21" s="402" t="s">
        <v>309</v>
      </c>
      <c r="F21" s="113">
        <v>2010</v>
      </c>
      <c r="G21" s="140" t="s">
        <v>326</v>
      </c>
      <c r="H21" s="113">
        <v>106</v>
      </c>
      <c r="I21" s="365">
        <v>10</v>
      </c>
    </row>
    <row r="22" spans="1:9" s="179" customFormat="1" ht="31.5">
      <c r="A22" s="376">
        <v>13</v>
      </c>
      <c r="B22" s="403" t="s">
        <v>281</v>
      </c>
      <c r="C22" s="384" t="s">
        <v>328</v>
      </c>
      <c r="D22" s="395" t="s">
        <v>308</v>
      </c>
      <c r="E22" s="402" t="s">
        <v>309</v>
      </c>
      <c r="F22" s="113">
        <v>2011</v>
      </c>
      <c r="G22" s="140" t="s">
        <v>329</v>
      </c>
      <c r="H22" s="113">
        <v>90</v>
      </c>
      <c r="I22" s="369">
        <v>10</v>
      </c>
    </row>
    <row r="23" spans="1:9" s="179" customFormat="1" ht="31.5">
      <c r="A23" s="376">
        <v>14</v>
      </c>
      <c r="B23" s="403" t="s">
        <v>281</v>
      </c>
      <c r="C23" s="384" t="s">
        <v>330</v>
      </c>
      <c r="D23" s="395" t="s">
        <v>308</v>
      </c>
      <c r="E23" s="402" t="s">
        <v>309</v>
      </c>
      <c r="F23" s="113">
        <v>2012</v>
      </c>
      <c r="G23" s="140" t="s">
        <v>331</v>
      </c>
      <c r="H23" s="113">
        <v>94</v>
      </c>
      <c r="I23" s="369">
        <v>10</v>
      </c>
    </row>
    <row r="24" spans="1:9" s="179" customFormat="1" ht="63">
      <c r="A24" s="376">
        <v>15</v>
      </c>
      <c r="B24" s="403" t="s">
        <v>333</v>
      </c>
      <c r="C24" s="384" t="s">
        <v>332</v>
      </c>
      <c r="D24" s="395" t="s">
        <v>308</v>
      </c>
      <c r="E24" s="402" t="s">
        <v>309</v>
      </c>
      <c r="F24" s="113">
        <v>2013</v>
      </c>
      <c r="G24" s="140" t="s">
        <v>334</v>
      </c>
      <c r="H24" s="113">
        <v>92</v>
      </c>
      <c r="I24" s="369">
        <v>10</v>
      </c>
    </row>
    <row r="25" spans="1:9" s="179" customFormat="1" ht="47.25">
      <c r="A25" s="376">
        <v>16</v>
      </c>
      <c r="B25" s="403" t="s">
        <v>336</v>
      </c>
      <c r="C25" s="384" t="s">
        <v>335</v>
      </c>
      <c r="D25" s="395" t="s">
        <v>308</v>
      </c>
      <c r="E25" s="402" t="s">
        <v>309</v>
      </c>
      <c r="F25" s="113">
        <v>2013</v>
      </c>
      <c r="G25" s="140" t="s">
        <v>334</v>
      </c>
      <c r="H25" s="113">
        <v>92</v>
      </c>
      <c r="I25" s="369">
        <v>10</v>
      </c>
    </row>
    <row r="26" spans="1:9" s="179" customFormat="1" ht="47.25">
      <c r="A26" s="376">
        <v>17</v>
      </c>
      <c r="B26" s="403" t="s">
        <v>338</v>
      </c>
      <c r="C26" s="384" t="s">
        <v>337</v>
      </c>
      <c r="D26" s="395" t="s">
        <v>308</v>
      </c>
      <c r="E26" s="402" t="s">
        <v>309</v>
      </c>
      <c r="F26" s="113">
        <v>2013</v>
      </c>
      <c r="G26" s="140" t="s">
        <v>339</v>
      </c>
      <c r="H26" s="113">
        <v>106</v>
      </c>
      <c r="I26" s="369">
        <v>10</v>
      </c>
    </row>
    <row r="27" spans="1:9" s="179" customFormat="1" ht="63">
      <c r="A27" s="376">
        <v>18</v>
      </c>
      <c r="B27" s="403" t="s">
        <v>281</v>
      </c>
      <c r="C27" s="384" t="s">
        <v>340</v>
      </c>
      <c r="D27" s="395" t="s">
        <v>308</v>
      </c>
      <c r="E27" s="402" t="s">
        <v>309</v>
      </c>
      <c r="F27" s="113">
        <v>2013</v>
      </c>
      <c r="G27" s="140" t="s">
        <v>341</v>
      </c>
      <c r="H27" s="113">
        <v>100</v>
      </c>
      <c r="I27" s="369">
        <v>10</v>
      </c>
    </row>
    <row r="28" spans="1:9" s="179" customFormat="1" ht="47.25">
      <c r="A28" s="376">
        <v>19</v>
      </c>
      <c r="B28" s="403" t="s">
        <v>281</v>
      </c>
      <c r="C28" s="384" t="s">
        <v>342</v>
      </c>
      <c r="D28" s="395" t="s">
        <v>308</v>
      </c>
      <c r="E28" s="402" t="s">
        <v>309</v>
      </c>
      <c r="F28" s="113">
        <v>2013</v>
      </c>
      <c r="G28" s="140" t="s">
        <v>341</v>
      </c>
      <c r="H28" s="113">
        <v>100</v>
      </c>
      <c r="I28" s="369">
        <v>10</v>
      </c>
    </row>
    <row r="29" spans="1:9" s="179" customFormat="1" ht="47.25">
      <c r="A29" s="376">
        <v>20</v>
      </c>
      <c r="B29" s="403" t="s">
        <v>281</v>
      </c>
      <c r="C29" s="384" t="s">
        <v>343</v>
      </c>
      <c r="D29" s="395" t="s">
        <v>308</v>
      </c>
      <c r="E29" s="402" t="s">
        <v>309</v>
      </c>
      <c r="F29" s="113">
        <v>2013</v>
      </c>
      <c r="G29" s="140" t="s">
        <v>341</v>
      </c>
      <c r="H29" s="113">
        <v>100</v>
      </c>
      <c r="I29" s="369">
        <v>10</v>
      </c>
    </row>
    <row r="30" spans="1:9" s="179" customFormat="1" ht="78.75">
      <c r="A30" s="376">
        <v>21</v>
      </c>
      <c r="B30" s="403" t="s">
        <v>281</v>
      </c>
      <c r="C30" s="384" t="s">
        <v>344</v>
      </c>
      <c r="D30" s="395" t="s">
        <v>308</v>
      </c>
      <c r="E30" s="402" t="s">
        <v>309</v>
      </c>
      <c r="F30" s="113">
        <v>2014</v>
      </c>
      <c r="G30" s="140" t="s">
        <v>345</v>
      </c>
      <c r="H30" s="113">
        <v>98</v>
      </c>
      <c r="I30" s="369">
        <v>10</v>
      </c>
    </row>
    <row r="31" spans="1:9" s="179" customFormat="1" ht="63">
      <c r="A31" s="376">
        <v>22</v>
      </c>
      <c r="B31" s="403" t="s">
        <v>347</v>
      </c>
      <c r="C31" s="384" t="s">
        <v>346</v>
      </c>
      <c r="D31" s="395" t="s">
        <v>308</v>
      </c>
      <c r="E31" s="402" t="s">
        <v>309</v>
      </c>
      <c r="F31" s="113">
        <v>2014</v>
      </c>
      <c r="G31" s="140" t="s">
        <v>348</v>
      </c>
      <c r="H31" s="113">
        <v>100</v>
      </c>
      <c r="I31" s="369">
        <v>10</v>
      </c>
    </row>
    <row r="32" spans="1:9" s="179" customFormat="1" ht="31.5">
      <c r="A32" s="376">
        <v>23</v>
      </c>
      <c r="B32" s="403" t="s">
        <v>350</v>
      </c>
      <c r="C32" s="384" t="s">
        <v>349</v>
      </c>
      <c r="D32" s="395" t="s">
        <v>308</v>
      </c>
      <c r="E32" s="402" t="s">
        <v>309</v>
      </c>
      <c r="F32" s="113">
        <v>2014</v>
      </c>
      <c r="G32" s="140" t="s">
        <v>348</v>
      </c>
      <c r="H32" s="113">
        <v>100</v>
      </c>
      <c r="I32" s="369">
        <v>10</v>
      </c>
    </row>
    <row r="33" spans="1:9" s="179" customFormat="1" ht="47.25">
      <c r="A33" s="376">
        <v>24</v>
      </c>
      <c r="B33" s="403" t="s">
        <v>338</v>
      </c>
      <c r="C33" s="384" t="s">
        <v>351</v>
      </c>
      <c r="D33" s="395" t="s">
        <v>308</v>
      </c>
      <c r="E33" s="402" t="s">
        <v>309</v>
      </c>
      <c r="F33" s="113">
        <v>2014</v>
      </c>
      <c r="G33" s="140" t="s">
        <v>352</v>
      </c>
      <c r="H33" s="113">
        <v>100</v>
      </c>
      <c r="I33" s="369">
        <v>10</v>
      </c>
    </row>
    <row r="34" spans="1:9" s="179" customFormat="1" ht="15.75">
      <c r="A34" s="376">
        <v>25</v>
      </c>
      <c r="B34" s="403" t="s">
        <v>281</v>
      </c>
      <c r="C34" s="386" t="s">
        <v>353</v>
      </c>
      <c r="D34" s="395" t="s">
        <v>308</v>
      </c>
      <c r="E34" s="402" t="s">
        <v>309</v>
      </c>
      <c r="F34" s="113">
        <v>2014</v>
      </c>
      <c r="G34" s="140" t="s">
        <v>352</v>
      </c>
      <c r="H34" s="113">
        <v>100</v>
      </c>
      <c r="I34" s="369">
        <v>10</v>
      </c>
    </row>
    <row r="35" spans="1:9" s="179" customFormat="1" ht="15.75">
      <c r="A35" s="376">
        <v>26</v>
      </c>
      <c r="B35" s="403" t="s">
        <v>281</v>
      </c>
      <c r="C35" s="386" t="s">
        <v>354</v>
      </c>
      <c r="D35" s="395" t="s">
        <v>308</v>
      </c>
      <c r="E35" s="402" t="s">
        <v>309</v>
      </c>
      <c r="F35" s="113">
        <v>2014</v>
      </c>
      <c r="G35" s="140" t="s">
        <v>355</v>
      </c>
      <c r="H35" s="113">
        <v>100</v>
      </c>
      <c r="I35" s="369">
        <v>10</v>
      </c>
    </row>
    <row r="36" spans="1:9" s="179" customFormat="1" ht="94.5">
      <c r="A36" s="376">
        <v>27</v>
      </c>
      <c r="B36" s="403" t="s">
        <v>347</v>
      </c>
      <c r="C36" s="384" t="s">
        <v>356</v>
      </c>
      <c r="D36" s="395" t="s">
        <v>308</v>
      </c>
      <c r="E36" s="402" t="s">
        <v>309</v>
      </c>
      <c r="F36" s="113">
        <v>2014</v>
      </c>
      <c r="G36" s="140" t="s">
        <v>355</v>
      </c>
      <c r="H36" s="113">
        <v>100</v>
      </c>
      <c r="I36" s="369">
        <v>10</v>
      </c>
    </row>
    <row r="37" spans="1:9" s="179" customFormat="1" ht="31.5">
      <c r="A37" s="376">
        <v>28</v>
      </c>
      <c r="B37" s="403" t="s">
        <v>281</v>
      </c>
      <c r="C37" s="384" t="s">
        <v>357</v>
      </c>
      <c r="D37" s="395" t="s">
        <v>308</v>
      </c>
      <c r="E37" s="402" t="s">
        <v>309</v>
      </c>
      <c r="F37" s="113">
        <v>2015</v>
      </c>
      <c r="G37" s="140" t="s">
        <v>358</v>
      </c>
      <c r="H37" s="113">
        <v>100</v>
      </c>
      <c r="I37" s="369">
        <v>10</v>
      </c>
    </row>
    <row r="38" spans="1:9" ht="15.75" thickBot="1">
      <c r="A38" s="411"/>
      <c r="B38" s="119"/>
      <c r="C38" s="119"/>
      <c r="D38" s="119"/>
      <c r="E38" s="119"/>
      <c r="F38" s="119"/>
      <c r="G38" s="119"/>
      <c r="H38" s="412" t="str">
        <f>"Total "&amp;LEFT(A7,2)</f>
        <v>Total I4</v>
      </c>
      <c r="I38" s="413">
        <f>SUM(I10:I37)</f>
        <v>280</v>
      </c>
    </row>
    <row r="40" spans="1:9" ht="33.75" customHeight="1">
      <c r="A40" s="515" t="str">
        <f>'Descriere indicatori'!B42</f>
        <v>* Cărţi, articole de specialitate şi/sau în domenii conexe domeniilor de specialitate, studii şi proiecte cu componentă de specialitate, didactică şi/sau pedagogică. Se ia în considerare platforma de publicaţii de specialitate de prestigiu internaţional şi/naţional (BDI şi BDN).    </v>
      </c>
      <c r="B40" s="515"/>
      <c r="C40" s="515"/>
      <c r="D40" s="515"/>
      <c r="E40" s="515"/>
      <c r="F40" s="515"/>
      <c r="G40" s="515"/>
      <c r="H40" s="515"/>
      <c r="I40" s="515"/>
    </row>
  </sheetData>
  <sheetProtection/>
  <mergeCells count="3">
    <mergeCell ref="A7:I7"/>
    <mergeCell ref="A6:I6"/>
    <mergeCell ref="A40:I40"/>
  </mergeCells>
  <printOptions horizontalCentered="1"/>
  <pageMargins left="0.7480314960629921" right="0.7480314960629921" top="0.7874015748031497" bottom="0.5905511811023623"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Application>
  <DocSecurity>0</DocSecurity>
  <Template/>
  <Manager/>
  <Company>UAUIM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Fișa de verificare punctaj</dc:title>
  <dc:subject/>
  <dc:creator>Radu Pană</dc:creator>
  <cp:keywords/>
  <dc:description>versiune 1.0/mai 2016</dc:description>
  <cp:lastModifiedBy>Computer</cp:lastModifiedBy>
  <cp:lastPrinted>2018-07-02T09:06:45Z</cp:lastPrinted>
  <dcterms:created xsi:type="dcterms:W3CDTF">2013-01-10T17:13:12Z</dcterms:created>
  <dcterms:modified xsi:type="dcterms:W3CDTF">2018-07-02T09:06:49Z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number">
    <vt:lpwstr>1.0</vt:lpwstr>
  </property>
</Properties>
</file>